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bookViews>
    <workbookView xWindow="-108" yWindow="-108" windowWidth="23256" windowHeight="12720" xr2:uid="{00000000-000D-0000-FFFF-FFFF00000000}"/>
  </bookViews>
  <sheets>
    <sheet name="Start" sheetId="2" r:id="rId1"/>
    <sheet name="Channel marketing budget" sheetId="1" r:id="rId2"/>
  </sheets>
  <definedNames>
    <definedName name="_xlnm.Print_Titles" localSheetId="1">'Channel marketing budget'!$4:$4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71" i="1" l="1"/>
  <c r="Q25" i="1"/>
  <c r="Q26" i="1"/>
  <c r="Q27" i="1"/>
  <c r="F6" i="1"/>
  <c r="Q31" i="1"/>
  <c r="Q32" i="1"/>
  <c r="Q33" i="1"/>
  <c r="Q22" i="1"/>
  <c r="Q23" i="1"/>
  <c r="Q24" i="1"/>
  <c r="Q15" i="1"/>
  <c r="Q17" i="1"/>
  <c r="Q38" i="1"/>
  <c r="Q39" i="1"/>
  <c r="Q40" i="1"/>
  <c r="Q46" i="1"/>
  <c r="Q47" i="1"/>
  <c r="Q54" i="1"/>
  <c r="Q55" i="1"/>
  <c r="Q60" i="1"/>
  <c r="Q61" i="1"/>
  <c r="Q62" i="1"/>
  <c r="Q4" i="1"/>
  <c r="I9" i="1"/>
  <c r="E69" i="1"/>
  <c r="F69" i="1"/>
  <c r="G69" i="1"/>
  <c r="H69" i="1"/>
  <c r="I69" i="1"/>
  <c r="J69" i="1"/>
  <c r="K69" i="1"/>
  <c r="L69" i="1"/>
  <c r="M69" i="1"/>
  <c r="N69" i="1"/>
  <c r="O69" i="1"/>
  <c r="D69" i="1"/>
  <c r="E63" i="1"/>
  <c r="F63" i="1"/>
  <c r="G63" i="1"/>
  <c r="H63" i="1"/>
  <c r="I63" i="1"/>
  <c r="J63" i="1"/>
  <c r="K63" i="1"/>
  <c r="L63" i="1"/>
  <c r="M63" i="1"/>
  <c r="N63" i="1"/>
  <c r="O63" i="1"/>
  <c r="D63" i="1"/>
  <c r="E34" i="1"/>
  <c r="F34" i="1"/>
  <c r="G34" i="1"/>
  <c r="H34" i="1"/>
  <c r="I34" i="1"/>
  <c r="J34" i="1"/>
  <c r="K34" i="1"/>
  <c r="L34" i="1"/>
  <c r="M34" i="1"/>
  <c r="N34" i="1"/>
  <c r="O34" i="1"/>
  <c r="D34" i="1"/>
  <c r="D41" i="1"/>
  <c r="D42" i="1"/>
  <c r="Q68" i="1"/>
  <c r="Q67" i="1"/>
  <c r="Q66" i="1"/>
  <c r="N6" i="1"/>
  <c r="O56" i="1"/>
  <c r="O57" i="1" s="1"/>
  <c r="N56" i="1"/>
  <c r="N57" i="1" s="1"/>
  <c r="M56" i="1"/>
  <c r="M57" i="1" s="1"/>
  <c r="L56" i="1"/>
  <c r="L57" i="1" s="1"/>
  <c r="K56" i="1"/>
  <c r="K57" i="1" s="1"/>
  <c r="J56" i="1"/>
  <c r="J57" i="1" s="1"/>
  <c r="I56" i="1"/>
  <c r="I57" i="1" s="1"/>
  <c r="H56" i="1"/>
  <c r="H57" i="1" s="1"/>
  <c r="G56" i="1"/>
  <c r="G57" i="1" s="1"/>
  <c r="F56" i="1"/>
  <c r="F57" i="1" s="1"/>
  <c r="E56" i="1"/>
  <c r="E57" i="1" s="1"/>
  <c r="D56" i="1"/>
  <c r="D57" i="1" s="1"/>
  <c r="O49" i="1"/>
  <c r="O50" i="1" s="1"/>
  <c r="N49" i="1"/>
  <c r="N50" i="1" s="1"/>
  <c r="M49" i="1"/>
  <c r="M50" i="1" s="1"/>
  <c r="L49" i="1"/>
  <c r="L50" i="1" s="1"/>
  <c r="K49" i="1"/>
  <c r="K50" i="1" s="1"/>
  <c r="J49" i="1"/>
  <c r="J50" i="1" s="1"/>
  <c r="I49" i="1"/>
  <c r="I50" i="1" s="1"/>
  <c r="H49" i="1"/>
  <c r="H50" i="1" s="1"/>
  <c r="G49" i="1"/>
  <c r="G50" i="1" s="1"/>
  <c r="F49" i="1"/>
  <c r="F50" i="1" s="1"/>
  <c r="E49" i="1"/>
  <c r="E50" i="1" s="1"/>
  <c r="D49" i="1"/>
  <c r="D50" i="1" s="1"/>
  <c r="O42" i="1"/>
  <c r="N42" i="1"/>
  <c r="M42" i="1"/>
  <c r="L42" i="1"/>
  <c r="K42" i="1"/>
  <c r="J42" i="1"/>
  <c r="I42" i="1"/>
  <c r="H42" i="1"/>
  <c r="G42" i="1"/>
  <c r="F42" i="1"/>
  <c r="E42" i="1"/>
  <c r="O41" i="1"/>
  <c r="N41" i="1"/>
  <c r="M41" i="1"/>
  <c r="L41" i="1"/>
  <c r="K41" i="1"/>
  <c r="J41" i="1"/>
  <c r="I41" i="1"/>
  <c r="H41" i="1"/>
  <c r="G41" i="1"/>
  <c r="F41" i="1"/>
  <c r="E41" i="1"/>
  <c r="O21" i="1"/>
  <c r="O28" i="1" s="1"/>
  <c r="N21" i="1"/>
  <c r="N28" i="1" s="1"/>
  <c r="M21" i="1"/>
  <c r="M28" i="1" s="1"/>
  <c r="L21" i="1"/>
  <c r="L28" i="1" s="1"/>
  <c r="K21" i="1"/>
  <c r="K28" i="1" s="1"/>
  <c r="J21" i="1"/>
  <c r="J28" i="1" s="1"/>
  <c r="I21" i="1"/>
  <c r="I28" i="1" s="1"/>
  <c r="H21" i="1"/>
  <c r="H28" i="1" s="1"/>
  <c r="G21" i="1"/>
  <c r="G28" i="1" s="1"/>
  <c r="F21" i="1"/>
  <c r="F28" i="1" s="1"/>
  <c r="E21" i="1"/>
  <c r="E28" i="1" s="1"/>
  <c r="D21" i="1"/>
  <c r="D28" i="1" s="1"/>
  <c r="O16" i="1"/>
  <c r="N16" i="1"/>
  <c r="M16" i="1"/>
  <c r="L16" i="1"/>
  <c r="K16" i="1"/>
  <c r="J16" i="1"/>
  <c r="I16" i="1"/>
  <c r="H16" i="1"/>
  <c r="G16" i="1"/>
  <c r="F16" i="1"/>
  <c r="E16" i="1"/>
  <c r="D16" i="1"/>
  <c r="O14" i="1"/>
  <c r="N14" i="1"/>
  <c r="M14" i="1"/>
  <c r="L14" i="1"/>
  <c r="L18" i="1" s="1"/>
  <c r="K14" i="1"/>
  <c r="K18" i="1" s="1"/>
  <c r="J14" i="1"/>
  <c r="I14" i="1"/>
  <c r="H14" i="1"/>
  <c r="G14" i="1"/>
  <c r="F14" i="1"/>
  <c r="E14" i="1"/>
  <c r="D14" i="1"/>
  <c r="D18" i="1" s="1"/>
  <c r="O9" i="1"/>
  <c r="N9" i="1"/>
  <c r="M9" i="1"/>
  <c r="L9" i="1"/>
  <c r="K9" i="1"/>
  <c r="J9" i="1"/>
  <c r="H9" i="1"/>
  <c r="G9" i="1"/>
  <c r="F9" i="1"/>
  <c r="E9" i="1"/>
  <c r="D9" i="1"/>
  <c r="O7" i="1"/>
  <c r="O8" i="1" s="1"/>
  <c r="N7" i="1"/>
  <c r="N8" i="1" s="1"/>
  <c r="M7" i="1"/>
  <c r="M8" i="1" s="1"/>
  <c r="L7" i="1"/>
  <c r="L8" i="1" s="1"/>
  <c r="K7" i="1"/>
  <c r="K8" i="1" s="1"/>
  <c r="J7" i="1"/>
  <c r="J8" i="1" s="1"/>
  <c r="I7" i="1"/>
  <c r="I8" i="1" s="1"/>
  <c r="H7" i="1"/>
  <c r="H8" i="1" s="1"/>
  <c r="G7" i="1"/>
  <c r="G8" i="1" s="1"/>
  <c r="F7" i="1"/>
  <c r="F8" i="1" s="1"/>
  <c r="E7" i="1"/>
  <c r="E8" i="1" s="1"/>
  <c r="D7" i="1"/>
  <c r="D8" i="1" s="1"/>
  <c r="O6" i="1"/>
  <c r="M6" i="1"/>
  <c r="L6" i="1"/>
  <c r="K6" i="1"/>
  <c r="J6" i="1"/>
  <c r="I6" i="1"/>
  <c r="H6" i="1"/>
  <c r="G6" i="1"/>
  <c r="E6" i="1"/>
  <c r="D6" i="1"/>
  <c r="O18" i="1" l="1"/>
  <c r="G18" i="1"/>
  <c r="M18" i="1"/>
  <c r="E18" i="1"/>
  <c r="E35" i="1" s="1"/>
  <c r="I18" i="1"/>
  <c r="F18" i="1"/>
  <c r="N18" i="1"/>
  <c r="N35" i="1" s="1"/>
  <c r="J18" i="1"/>
  <c r="J35" i="1" s="1"/>
  <c r="H18" i="1"/>
  <c r="H35" i="1" s="1"/>
  <c r="I10" i="1"/>
  <c r="Q48" i="1"/>
  <c r="M43" i="1"/>
  <c r="Q69" i="1"/>
  <c r="N43" i="1"/>
  <c r="D35" i="1"/>
  <c r="J10" i="1"/>
  <c r="G43" i="1"/>
  <c r="E43" i="1"/>
  <c r="I43" i="1"/>
  <c r="G10" i="1"/>
  <c r="M10" i="1"/>
  <c r="Q9" i="1"/>
  <c r="Q63" i="1"/>
  <c r="H43" i="1"/>
  <c r="E10" i="1"/>
  <c r="O35" i="1"/>
  <c r="K43" i="1"/>
  <c r="O43" i="1"/>
  <c r="Q49" i="1"/>
  <c r="Q50" i="1" s="1"/>
  <c r="G35" i="1"/>
  <c r="O10" i="1"/>
  <c r="F35" i="1"/>
  <c r="N10" i="1"/>
  <c r="F10" i="1"/>
  <c r="L10" i="1"/>
  <c r="J43" i="1"/>
  <c r="M35" i="1"/>
  <c r="M71" i="1" s="1"/>
  <c r="Q42" i="1"/>
  <c r="Q34" i="1"/>
  <c r="D43" i="1"/>
  <c r="K10" i="1"/>
  <c r="Q21" i="1"/>
  <c r="Q28" i="1" s="1"/>
  <c r="L43" i="1"/>
  <c r="Q56" i="1"/>
  <c r="Q57" i="1" s="1"/>
  <c r="I35" i="1"/>
  <c r="Q16" i="1"/>
  <c r="Q14" i="1"/>
  <c r="H10" i="1"/>
  <c r="L35" i="1"/>
  <c r="D10" i="1"/>
  <c r="Q8" i="1"/>
  <c r="K35" i="1"/>
  <c r="F43" i="1"/>
  <c r="Q41" i="1"/>
  <c r="H71" i="1" l="1"/>
  <c r="I71" i="1"/>
  <c r="N71" i="1"/>
  <c r="G71" i="1"/>
  <c r="O71" i="1"/>
  <c r="E71" i="1"/>
  <c r="L71" i="1"/>
  <c r="Q10" i="1"/>
  <c r="J71" i="1"/>
  <c r="K71" i="1"/>
  <c r="F71" i="1"/>
  <c r="Q18" i="1"/>
  <c r="Q43" i="1"/>
  <c r="D71" i="1"/>
  <c r="Q35" i="1" l="1"/>
</calcChain>
</file>

<file path=xl/sharedStrings.xml><?xml version="1.0" encoding="utf-8"?>
<sst xmlns="http://schemas.openxmlformats.org/spreadsheetml/2006/main" count="202" uniqueCount="86">
  <si>
    <t>Rate</t>
  </si>
  <si>
    <t>Total</t>
  </si>
  <si>
    <t>Commission</t>
  </si>
  <si>
    <t>Training</t>
  </si>
  <si>
    <t>Hosting</t>
  </si>
  <si>
    <t>Material</t>
  </si>
  <si>
    <t>Postage</t>
  </si>
  <si>
    <t>Communication</t>
  </si>
  <si>
    <t>Promotions</t>
  </si>
  <si>
    <t>Discounts</t>
  </si>
  <si>
    <t>Communications</t>
  </si>
  <si>
    <t>Travel</t>
  </si>
  <si>
    <t>Infrastructure (computer, telephone, etc.)</t>
  </si>
  <si>
    <t>PERSONNEL (% OF TOTAL SALES)</t>
  </si>
  <si>
    <t>ANTICIPATED SALES TOTAL $(000)</t>
  </si>
  <si>
    <t>DIRECT MARKETING (% OF TOTAL SALES)</t>
  </si>
  <si>
    <t>AGENT/BROKER (% OF TOTAL SALES)</t>
  </si>
  <si>
    <t>DISTRIBUTORS (% OF TOTAL SALES)</t>
  </si>
  <si>
    <t>RETAILER (% OF TOTAL SALES)</t>
  </si>
  <si>
    <t>CUSTOMER ACQUISITION &amp; RETENTION (CAR)</t>
  </si>
  <si>
    <t>OTHER EXPENSES</t>
  </si>
  <si>
    <t>TOTAL MARKETING BUDGET:</t>
  </si>
  <si>
    <t>750</t>
  </si>
  <si>
    <t>200</t>
  </si>
  <si>
    <t>500</t>
  </si>
  <si>
    <t>1,500</t>
  </si>
  <si>
    <t>1,200</t>
  </si>
  <si>
    <t>1,800</t>
  </si>
  <si>
    <t>2,000</t>
  </si>
  <si>
    <t xml:space="preserve"> </t>
  </si>
  <si>
    <t>ABOUT THIS TEMPLATE</t>
  </si>
  <si>
    <t>Note: </t>
  </si>
  <si>
    <t>Additional instructions have been provided in column A in CHANNEL MARKETING BUDGET worksheet.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</si>
  <si>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</si>
  <si>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Enter details in Personnel table starting in cell at right. Personnel Total for each month is auto calculated at the table-end and annual Total in cell Q9. Sparkline is updated in cell S9. Next instruction is in cell A10.</t>
  </si>
  <si>
    <t>DIRECT MARKETING ITEMS</t>
  </si>
  <si>
    <t>INTERNET MARKETING ITEMS</t>
  </si>
  <si>
    <t>INTERNET MARKETING (% OF DIRECT SALES)</t>
  </si>
  <si>
    <t>DIRECT MAIL ITEMS</t>
  </si>
  <si>
    <t>DIRECT MAIL (% OF DIRECT SALES)</t>
  </si>
  <si>
    <t>AGENT/BROKER ITEMS</t>
  </si>
  <si>
    <t>DISTRIBUTORS ITEMS</t>
  </si>
  <si>
    <t>RETAIL ITEMS</t>
  </si>
  <si>
    <t>CUSTOMER ACQUISTION &amp; RETENTION (CAR) ITEMS</t>
  </si>
  <si>
    <t>OTHER EXPENSE ITEMS</t>
  </si>
  <si>
    <t>Use this template to create a channel marketing budget.</t>
  </si>
  <si>
    <t>Enter anticipated sales for each month and other details in tables.</t>
  </si>
  <si>
    <t>Totals are auto-calculated and sparklines are updated.</t>
  </si>
  <si>
    <t>Telemarketing (% of direct sales)</t>
  </si>
  <si>
    <t>Human resources - headcount</t>
  </si>
  <si>
    <t>Infrastructure support</t>
  </si>
  <si>
    <t>Telemarketing total $(000)</t>
  </si>
  <si>
    <t>Website development (one-time cost)</t>
  </si>
  <si>
    <t>Support &amp; maintenance</t>
  </si>
  <si>
    <t>Social platform 1</t>
  </si>
  <si>
    <t>Social platform 2</t>
  </si>
  <si>
    <t>Social platform 3</t>
  </si>
  <si>
    <t>Human resources - cost</t>
  </si>
  <si>
    <t>Direct mail total $(000)</t>
  </si>
  <si>
    <t>Direct marketing total $(000)</t>
  </si>
  <si>
    <t>Commission (% of agent's sales)</t>
  </si>
  <si>
    <t>Commission/discounts (% of distributors' sales)</t>
  </si>
  <si>
    <t>Commission/discounts (% of retail sales)</t>
  </si>
  <si>
    <t>Human resources</t>
  </si>
  <si>
    <t>Promotions/coupons</t>
  </si>
  <si>
    <t>Channel support</t>
  </si>
  <si>
    <t>May</t>
  </si>
  <si>
    <t>Personnel total $(000)</t>
  </si>
  <si>
    <t>Distributor total $(000)</t>
  </si>
  <si>
    <t>Agent/broker total $(000)</t>
  </si>
  <si>
    <t>Internet marketing total $(000)</t>
  </si>
  <si>
    <t>Retailer total $(000)</t>
  </si>
  <si>
    <t>CAR total $(000)</t>
  </si>
  <si>
    <t>Other expenses total $(000)</t>
  </si>
  <si>
    <t>Jan</t>
  </si>
  <si>
    <t>Feb</t>
  </si>
  <si>
    <t>Mar</t>
  </si>
  <si>
    <t>Apr</t>
  </si>
  <si>
    <t>Jun</t>
  </si>
  <si>
    <t>Jul</t>
  </si>
  <si>
    <t>Aug</t>
  </si>
  <si>
    <t>Sep</t>
  </si>
  <si>
    <t>Oct</t>
  </si>
  <si>
    <t>Dec</t>
  </si>
  <si>
    <t>Nov</t>
  </si>
  <si>
    <t>CHANNEL MARKETING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</si>
</sst>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4" x14ac:knownFonts="1">
    <font>
      <sz val="10"/>
      <color theme="1" tint="0.14993743705557422"/>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rgb="FF12355B"/>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i/>
      <sz val="12"/>
      <color rgb="FF1B335A"/>
      <name val="Franklin Gothic Book"/>
      <family val="2"/>
      <scheme val="minor"/>
    </font>
    <font>
      <b/>
      <sz val="18"/>
      <color theme="0"/>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i/>
      <sz val="13"/>
      <color rgb="FF1B335A"/>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i/>
      <sz val="10"/>
      <color theme="1" tint="0.14999847407452621"/>
      <name val="Franklin Gothic Book"/>
      <family val="2"/>
      <scheme val="minor"/>
    </font>
    <font>
      <b/>
      <sz val="11"/>
      <color rgb="FF1B335A"/>
      <name val="Franklin Gothic Book"/>
      <family val="2"/>
      <scheme val="minor"/>
    </font>
    <font>
      <sz val="11"/>
      <color rgb="FF3595BA"/>
      <name val="Franklin Gothic Book"/>
      <family val="2"/>
      <scheme val="minor"/>
    </font>
    <font>
      <sz val="12"/>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rgb="FF3595BA"/>
      <name val="Franklin Gothic Book"/>
      <family val="2"/>
      <scheme val="minor"/>
    </font>
    <font>
      <sz val="12"/>
      <color rgb="FF3CACC2"/>
      <name val="Franklin Gothic Book"/>
      <family val="2"/>
      <scheme val="minor"/>
    </font>
    <font>
      <b/>
      <sz val="11.5"/>
      <color theme="4"/>
      <name val="Franklin Gothic Book"/>
      <family val="2"/>
      <scheme val="minor"/>
    </font>
    <font>
      <sz val="12"/>
      <color rgb="FF12355B"/>
      <name val="Franklin Gothic Medium"/>
      <family val="2"/>
      <scheme val="major"/>
    </font>
    <font>
      <b/>
      <sz val="13"/>
      <color rgb="FF12355B"/>
      <name val="Franklin Gothic Medium"/>
      <family val="2"/>
      <scheme val="major"/>
    </font>
    <font>
      <sz val="13"/>
      <color theme="1" tint="0.14999847407452621"/>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5"/>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
      <b/>
      <sz val="48"/>
      <color rgb="FF12355B"/>
      <name val="Arial"/>
      <family val="2"/>
    </font>
    <font>
      <sz val="13"/>
      <color theme="1" tint="0.14999847407452621"/>
      <name val="Arial"/>
      <family val="2"/>
    </font>
    <font>
      <b/>
      <sz val="16"/>
      <color theme="0"/>
      <name val="Franklin Gothic Book"/>
      <family val="2"/>
      <scheme val="minor"/>
    </font>
    <font>
      <sz val="11"/>
      <color theme="1" tint="0.14996795556505021"/>
      <name val="Franklin Gothic Book"/>
      <family val="2"/>
      <scheme val="minor"/>
    </font>
    <font>
      <b/>
      <sz val="11"/>
      <color theme="1" tint="0.14996795556505021"/>
      <name val="Franklin Gothic Book"/>
      <family val="2"/>
      <scheme val="minor"/>
    </font>
    <font>
      <sz val="8"/>
      <name val="Franklin Gothic Book"/>
      <family val="2"/>
      <scheme val="minor"/>
    </font>
    <font>
      <sz val="13"/>
      <color theme="5"/>
      <name val="Franklin Gothic Book"/>
      <family val="2"/>
      <scheme val="minor"/>
    </font>
    <font>
      <sz val="12"/>
      <color theme="5"/>
      <name val="Franklin Gothic Book"/>
      <family val="2"/>
      <scheme val="minor"/>
    </font>
    <font>
      <b/>
      <sz val="12"/>
      <color theme="5"/>
      <name val="Franklin Gothic Book"/>
      <family val="2"/>
      <scheme val="minor"/>
    </font>
    <font>
      <sz val="11"/>
      <color theme="5"/>
      <name val="Franklin Gothic Book"/>
      <family val="2"/>
      <scheme val="minor"/>
    </font>
    <font>
      <b/>
      <sz val="13"/>
      <color theme="5"/>
      <name val="Franklin Gothic Medium"/>
      <family val="2"/>
      <scheme val="major"/>
    </font>
  </fonts>
  <fills count="16">
    <fill>
      <patternFill patternType="none"/>
    </fill>
    <fill>
      <patternFill patternType="gray125"/>
    </fill>
    <fill>
      <patternFill patternType="solid">
        <fgColor theme="4" tint="0.79998168889431442"/>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theme="1" tint="0.499984740745262"/>
        <bgColor indexed="64"/>
      </patternFill>
    </fill>
    <fill>
      <patternFill patternType="solid">
        <fgColor rgb="FF38424C"/>
        <bgColor indexed="64"/>
      </patternFill>
    </fill>
    <fill>
      <patternFill patternType="solid">
        <fgColor theme="2" tint="-4.9989318521683403E-2"/>
        <bgColor indexed="64"/>
      </patternFill>
    </fill>
    <fill>
      <patternFill patternType="solid">
        <fgColor rgb="FFE2F0FD"/>
        <bgColor indexed="64"/>
      </patternFill>
    </fill>
    <fill>
      <patternFill patternType="solid">
        <fgColor theme="5"/>
        <bgColor indexed="64"/>
      </patternFill>
    </fill>
    <fill>
      <patternFill patternType="solid">
        <fgColor theme="6"/>
        <bgColor indexed="64"/>
      </patternFill>
    </fill>
    <fill>
      <patternFill patternType="solid">
        <fgColor theme="2"/>
        <bgColor indexed="64"/>
      </patternFill>
    </fill>
    <fill>
      <patternFill patternType="solid">
        <fgColor theme="7"/>
        <bgColor indexed="64"/>
      </patternFill>
    </fill>
    <fill>
      <patternFill patternType="solid">
        <fgColor theme="4"/>
        <bgColor indexed="64"/>
      </patternFill>
    </fill>
  </fills>
  <borders count="7">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
      <left/>
      <right/>
      <top style="thick">
        <color theme="0"/>
      </top>
      <bottom/>
      <diagonal/>
    </border>
    <border>
      <left/>
      <right/>
      <top/>
      <bottom style="medium">
        <color auto="1"/>
      </bottom>
      <diagonal/>
    </border>
    <border>
      <left/>
      <right/>
      <top/>
      <bottom style="thick">
        <color theme="0"/>
      </bottom>
      <diagonal/>
    </border>
  </borders>
  <cellStyleXfs count="5">
    <xf numFmtId="0" fontId="0" fillId="0" borderId="0"/>
    <xf numFmtId="0" fontId="7" fillId="0" borderId="0" applyNumberFormat="0" applyFont="0" applyFill="0" applyBorder="0" applyAlignment="0" applyProtection="0"/>
    <xf numFmtId="0" fontId="8" fillId="0" borderId="0" applyNumberFormat="0" applyFill="0" applyBorder="0" applyAlignment="0" applyProtection="0"/>
    <xf numFmtId="0" fontId="6" fillId="3" borderId="1" applyNumberFormat="0" applyProtection="0">
      <alignment vertical="center"/>
    </xf>
    <xf numFmtId="0" fontId="4" fillId="2" borderId="2" applyNumberFormat="0" applyProtection="0">
      <alignment vertical="center"/>
    </xf>
  </cellStyleXfs>
  <cellXfs count="197">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2" fillId="0" borderId="0" xfId="0" applyFont="1" applyAlignment="1">
      <alignment horizontal="right" vertical="center"/>
    </xf>
    <xf numFmtId="0" fontId="9" fillId="0" borderId="0" xfId="0" applyFont="1" applyAlignment="1">
      <alignment wrapText="1"/>
    </xf>
    <xf numFmtId="0" fontId="6"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 fillId="0" borderId="0" xfId="0" applyFont="1" applyAlignment="1">
      <alignment horizontal="left" indent="2"/>
    </xf>
    <xf numFmtId="0" fontId="6" fillId="0" borderId="0" xfId="0" applyFont="1" applyAlignment="1">
      <alignment horizontal="left" vertical="center" wrapText="1"/>
    </xf>
    <xf numFmtId="0" fontId="19" fillId="0" borderId="0" xfId="0" applyFont="1" applyAlignment="1">
      <alignment horizontal="left"/>
    </xf>
    <xf numFmtId="0" fontId="9" fillId="0" borderId="0" xfId="0" applyFont="1" applyAlignment="1">
      <alignment vertical="center" wrapText="1"/>
    </xf>
    <xf numFmtId="0" fontId="9" fillId="8" borderId="0" xfId="0" applyFont="1" applyFill="1" applyAlignment="1">
      <alignment vertical="center" wrapText="1"/>
    </xf>
    <xf numFmtId="3" fontId="23" fillId="8" borderId="0" xfId="0" applyNumberFormat="1" applyFont="1" applyFill="1" applyAlignment="1">
      <alignment horizontal="left" vertical="center" indent="2"/>
    </xf>
    <xf numFmtId="0" fontId="23" fillId="8" borderId="0" xfId="0" applyFont="1" applyFill="1" applyAlignment="1">
      <alignment horizontal="left" vertical="center" indent="2"/>
    </xf>
    <xf numFmtId="0" fontId="22" fillId="8" borderId="0" xfId="0" applyFont="1" applyFill="1"/>
    <xf numFmtId="0" fontId="22" fillId="0" borderId="0" xfId="0" applyFont="1"/>
    <xf numFmtId="0" fontId="26" fillId="0" borderId="0" xfId="0" applyFont="1" applyAlignment="1">
      <alignment wrapText="1"/>
    </xf>
    <xf numFmtId="0" fontId="29" fillId="0" borderId="0" xfId="0" applyFont="1"/>
    <xf numFmtId="4" fontId="30" fillId="6" borderId="0" xfId="0" applyNumberFormat="1" applyFont="1" applyFill="1" applyAlignment="1">
      <alignment horizontal="left" vertical="center" indent="2"/>
    </xf>
    <xf numFmtId="4" fontId="36" fillId="5" borderId="0" xfId="0" applyNumberFormat="1" applyFont="1" applyFill="1" applyAlignment="1">
      <alignment horizontal="left" vertical="center" indent="2"/>
    </xf>
    <xf numFmtId="4" fontId="37" fillId="5" borderId="0" xfId="0" applyNumberFormat="1" applyFont="1" applyFill="1" applyAlignment="1">
      <alignment horizontal="left" vertical="center" indent="2"/>
    </xf>
    <xf numFmtId="4" fontId="40" fillId="5" borderId="0" xfId="0" applyNumberFormat="1" applyFont="1" applyFill="1" applyAlignment="1">
      <alignment horizontal="left" vertical="center" indent="2"/>
    </xf>
    <xf numFmtId="4" fontId="24" fillId="5" borderId="0" xfId="0" applyNumberFormat="1" applyFont="1" applyFill="1" applyAlignment="1">
      <alignment horizontal="left" vertical="center" indent="2"/>
    </xf>
    <xf numFmtId="4" fontId="44" fillId="5" borderId="0" xfId="0" applyNumberFormat="1" applyFont="1" applyFill="1" applyAlignment="1">
      <alignment horizontal="left" vertical="center" indent="2"/>
    </xf>
    <xf numFmtId="4" fontId="45" fillId="5" borderId="0" xfId="0" applyNumberFormat="1" applyFont="1" applyFill="1" applyAlignment="1">
      <alignment horizontal="left" vertical="center" indent="2"/>
    </xf>
    <xf numFmtId="4" fontId="46" fillId="5" borderId="0" xfId="0" applyNumberFormat="1" applyFont="1" applyFill="1" applyAlignment="1">
      <alignment horizontal="left" vertical="center" indent="2"/>
    </xf>
    <xf numFmtId="4" fontId="47" fillId="5" borderId="0" xfId="0" applyNumberFormat="1" applyFont="1" applyFill="1" applyAlignment="1">
      <alignment horizontal="left" vertical="center" indent="2"/>
    </xf>
    <xf numFmtId="4" fontId="48" fillId="5" borderId="0" xfId="0" applyNumberFormat="1" applyFont="1" applyFill="1" applyAlignment="1">
      <alignment horizontal="left" vertical="center" indent="2"/>
    </xf>
    <xf numFmtId="4" fontId="50" fillId="5" borderId="0" xfId="0" applyNumberFormat="1" applyFont="1" applyFill="1" applyAlignment="1">
      <alignment horizontal="left" vertical="center" indent="2"/>
    </xf>
    <xf numFmtId="0" fontId="19" fillId="0" borderId="0" xfId="0" applyFont="1"/>
    <xf numFmtId="0" fontId="56" fillId="0" borderId="0" xfId="0" applyFont="1" applyAlignment="1">
      <alignment wrapText="1"/>
    </xf>
    <xf numFmtId="0" fontId="57" fillId="0" borderId="0" xfId="0" applyFont="1"/>
    <xf numFmtId="0" fontId="6" fillId="0" borderId="0" xfId="0" applyFont="1" applyAlignment="1">
      <alignment vertical="center" wrapText="1"/>
    </xf>
    <xf numFmtId="0" fontId="58" fillId="0" borderId="0" xfId="0" applyFont="1"/>
    <xf numFmtId="0" fontId="61" fillId="0" borderId="0" xfId="0" applyFont="1" applyAlignment="1">
      <alignment vertical="center" wrapText="1"/>
    </xf>
    <xf numFmtId="0" fontId="62" fillId="0" borderId="0" xfId="0" applyFont="1"/>
    <xf numFmtId="4" fontId="24" fillId="5" borderId="3" xfId="0" applyNumberFormat="1" applyFont="1" applyFill="1" applyBorder="1" applyAlignment="1">
      <alignment horizontal="center" vertical="center"/>
    </xf>
    <xf numFmtId="4" fontId="24" fillId="9" borderId="3" xfId="0" applyNumberFormat="1" applyFont="1" applyFill="1" applyBorder="1" applyAlignment="1">
      <alignment horizontal="center" vertical="center"/>
    </xf>
    <xf numFmtId="3" fontId="22" fillId="8" borderId="0" xfId="0" applyNumberFormat="1" applyFont="1" applyFill="1" applyAlignment="1">
      <alignment horizontal="center" vertical="center"/>
    </xf>
    <xf numFmtId="0" fontId="22" fillId="8" borderId="0" xfId="0" applyFont="1" applyFill="1" applyAlignment="1">
      <alignment horizontal="center"/>
    </xf>
    <xf numFmtId="4" fontId="28" fillId="7" borderId="0" xfId="0" applyNumberFormat="1" applyFont="1" applyFill="1" applyAlignment="1">
      <alignment horizontal="center"/>
    </xf>
    <xf numFmtId="4" fontId="24" fillId="6" borderId="3" xfId="0" applyNumberFormat="1" applyFont="1" applyFill="1" applyBorder="1" applyAlignment="1">
      <alignment horizontal="center" vertical="center"/>
    </xf>
    <xf numFmtId="4" fontId="32" fillId="6" borderId="0" xfId="0" applyNumberFormat="1" applyFont="1" applyFill="1" applyAlignment="1">
      <alignment horizontal="center"/>
    </xf>
    <xf numFmtId="0" fontId="27" fillId="5" borderId="0" xfId="0" applyFont="1" applyFill="1" applyAlignment="1">
      <alignment horizontal="center" vertical="center"/>
    </xf>
    <xf numFmtId="0" fontId="35" fillId="5" borderId="0" xfId="0" applyFont="1" applyFill="1" applyAlignment="1">
      <alignment horizontal="center" vertical="center"/>
    </xf>
    <xf numFmtId="4" fontId="27" fillId="5" borderId="3" xfId="0" applyNumberFormat="1" applyFont="1" applyFill="1" applyBorder="1" applyAlignment="1">
      <alignment horizontal="center" vertical="center"/>
    </xf>
    <xf numFmtId="4" fontId="35" fillId="5" borderId="0" xfId="0" applyNumberFormat="1" applyFont="1" applyFill="1" applyAlignment="1">
      <alignment horizontal="center" vertical="center"/>
    </xf>
    <xf numFmtId="4" fontId="27" fillId="5" borderId="0" xfId="0" applyNumberFormat="1" applyFont="1" applyFill="1" applyAlignment="1">
      <alignment horizontal="center" vertical="center"/>
    </xf>
    <xf numFmtId="0" fontId="41" fillId="5" borderId="0" xfId="0" applyFont="1" applyFill="1" applyAlignment="1">
      <alignment horizontal="center"/>
    </xf>
    <xf numFmtId="4" fontId="30" fillId="5" borderId="0" xfId="0" applyNumberFormat="1" applyFont="1" applyFill="1" applyAlignment="1">
      <alignment horizontal="center"/>
    </xf>
    <xf numFmtId="0" fontId="44" fillId="9" borderId="0" xfId="0" applyFont="1" applyFill="1" applyAlignment="1">
      <alignment horizontal="center" vertical="center"/>
    </xf>
    <xf numFmtId="9" fontId="43" fillId="5" borderId="0" xfId="0" applyNumberFormat="1" applyFont="1" applyFill="1" applyAlignment="1">
      <alignment horizontal="center" vertical="center"/>
    </xf>
    <xf numFmtId="4" fontId="46" fillId="5" borderId="3" xfId="0" applyNumberFormat="1" applyFont="1" applyFill="1" applyBorder="1" applyAlignment="1">
      <alignment horizontal="center" vertical="center"/>
    </xf>
    <xf numFmtId="0" fontId="1" fillId="0" borderId="0" xfId="0" applyFont="1" applyAlignment="1">
      <alignment horizontal="center"/>
    </xf>
    <xf numFmtId="2" fontId="1" fillId="0" borderId="0" xfId="0" applyNumberFormat="1" applyFont="1" applyAlignment="1">
      <alignment horizontal="center"/>
    </xf>
    <xf numFmtId="0" fontId="1" fillId="7" borderId="0" xfId="0" applyFont="1" applyFill="1" applyAlignment="1">
      <alignment horizontal="center"/>
    </xf>
    <xf numFmtId="4" fontId="52" fillId="4" borderId="3" xfId="0" applyNumberFormat="1" applyFont="1" applyFill="1" applyBorder="1" applyAlignment="1">
      <alignment horizontal="center"/>
    </xf>
    <xf numFmtId="0" fontId="55" fillId="10" borderId="0" xfId="0" applyFont="1" applyFill="1" applyAlignment="1">
      <alignment horizontal="center"/>
    </xf>
    <xf numFmtId="0" fontId="66" fillId="0" borderId="0" xfId="0" applyFont="1" applyAlignment="1">
      <alignment vertical="center" wrapText="1"/>
    </xf>
    <xf numFmtId="0" fontId="67" fillId="0" borderId="0" xfId="0" applyFont="1" applyAlignment="1">
      <alignment vertical="center" wrapText="1"/>
    </xf>
    <xf numFmtId="0" fontId="0" fillId="0" borderId="0" xfId="0" applyAlignment="1">
      <alignment vertical="center"/>
    </xf>
    <xf numFmtId="0" fontId="65" fillId="11" borderId="0" xfId="3" applyFont="1" applyFill="1" applyBorder="1" applyAlignment="1">
      <alignment horizontal="center" vertical="center"/>
    </xf>
    <xf numFmtId="0" fontId="31" fillId="5" borderId="5" xfId="3" applyFont="1" applyFill="1" applyBorder="1" applyAlignment="1">
      <alignment horizontal="left" vertical="center" indent="2"/>
    </xf>
    <xf numFmtId="0" fontId="39" fillId="5" borderId="5" xfId="3" applyFont="1" applyFill="1" applyBorder="1" applyAlignment="1">
      <alignment horizontal="center" vertical="center"/>
    </xf>
    <xf numFmtId="4" fontId="24" fillId="5" borderId="5" xfId="3" applyNumberFormat="1" applyFont="1" applyFill="1" applyBorder="1" applyAlignment="1">
      <alignment horizontal="center" vertical="center"/>
    </xf>
    <xf numFmtId="0" fontId="31" fillId="6" borderId="6" xfId="0" applyFont="1" applyFill="1" applyBorder="1" applyAlignment="1">
      <alignment horizontal="left" vertical="center" indent="2"/>
    </xf>
    <xf numFmtId="0" fontId="24" fillId="6" borderId="6" xfId="0" applyFont="1" applyFill="1" applyBorder="1" applyAlignment="1">
      <alignment horizontal="center" vertical="center"/>
    </xf>
    <xf numFmtId="4" fontId="24" fillId="6" borderId="6" xfId="0" applyNumberFormat="1" applyFont="1" applyFill="1" applyBorder="1" applyAlignment="1">
      <alignment horizontal="center" vertical="center"/>
    </xf>
    <xf numFmtId="0" fontId="31" fillId="5" borderId="6" xfId="0" applyFont="1" applyFill="1" applyBorder="1" applyAlignment="1">
      <alignment horizontal="left" vertical="center" indent="2"/>
    </xf>
    <xf numFmtId="0" fontId="24" fillId="5" borderId="6" xfId="0" applyFont="1" applyFill="1" applyBorder="1" applyAlignment="1">
      <alignment horizontal="center" vertical="center"/>
    </xf>
    <xf numFmtId="4" fontId="24" fillId="5" borderId="6" xfId="0" applyNumberFormat="1" applyFont="1" applyFill="1" applyBorder="1" applyAlignment="1">
      <alignment horizontal="center" vertical="center"/>
    </xf>
    <xf numFmtId="0" fontId="31" fillId="9" borderId="6" xfId="0" applyFont="1" applyFill="1" applyBorder="1" applyAlignment="1">
      <alignment horizontal="left" vertical="center" indent="2"/>
    </xf>
    <xf numFmtId="0" fontId="24" fillId="9" borderId="6" xfId="0" applyFont="1" applyFill="1" applyBorder="1" applyAlignment="1">
      <alignment horizontal="center" vertical="center"/>
    </xf>
    <xf numFmtId="4" fontId="24" fillId="9" borderId="6" xfId="0" applyNumberFormat="1" applyFont="1" applyFill="1" applyBorder="1" applyAlignment="1">
      <alignment horizontal="center" vertical="center"/>
    </xf>
    <xf numFmtId="0" fontId="69" fillId="6" borderId="0" xfId="0" applyFont="1" applyFill="1" applyAlignment="1">
      <alignment horizontal="left" vertical="center" indent="2"/>
    </xf>
    <xf numFmtId="0" fontId="70" fillId="6" borderId="0" xfId="0" applyFont="1" applyFill="1" applyAlignment="1">
      <alignment horizontal="center" vertical="center"/>
    </xf>
    <xf numFmtId="4" fontId="70" fillId="6" borderId="0" xfId="0" applyNumberFormat="1" applyFont="1" applyFill="1" applyAlignment="1">
      <alignment horizontal="center" vertical="center"/>
    </xf>
    <xf numFmtId="0" fontId="69" fillId="5" borderId="0" xfId="0" applyFont="1" applyFill="1" applyAlignment="1">
      <alignment horizontal="left" vertical="center" indent="2"/>
    </xf>
    <xf numFmtId="0" fontId="70" fillId="5" borderId="0" xfId="0" applyFont="1" applyFill="1" applyAlignment="1">
      <alignment horizontal="center" vertical="center"/>
    </xf>
    <xf numFmtId="9" fontId="70" fillId="5" borderId="0" xfId="0" applyNumberFormat="1" applyFont="1" applyFill="1" applyAlignment="1">
      <alignment horizontal="center" vertical="center"/>
    </xf>
    <xf numFmtId="4" fontId="71" fillId="5" borderId="3" xfId="0" applyNumberFormat="1" applyFont="1" applyFill="1" applyBorder="1" applyAlignment="1">
      <alignment horizontal="center" vertical="center"/>
    </xf>
    <xf numFmtId="0" fontId="72" fillId="5" borderId="0" xfId="0" applyFont="1" applyFill="1" applyAlignment="1">
      <alignment horizontal="center" vertical="center"/>
    </xf>
    <xf numFmtId="4" fontId="70" fillId="5" borderId="0" xfId="0" applyNumberFormat="1" applyFont="1" applyFill="1" applyAlignment="1">
      <alignment horizontal="center" vertical="center"/>
    </xf>
    <xf numFmtId="10" fontId="70" fillId="5" borderId="0" xfId="0" applyNumberFormat="1" applyFont="1" applyFill="1" applyAlignment="1">
      <alignment horizontal="center" vertical="center"/>
    </xf>
    <xf numFmtId="0" fontId="0" fillId="0" borderId="0" xfId="0" applyAlignment="1">
      <alignment horizontal="left" indent="2"/>
    </xf>
    <xf numFmtId="0" fontId="13" fillId="6" borderId="0" xfId="0" applyFont="1" applyFill="1" applyAlignment="1">
      <alignment horizontal="left" vertical="center" indent="2"/>
    </xf>
    <xf numFmtId="0" fontId="0" fillId="0" borderId="0" xfId="0" applyAlignment="1">
      <alignment horizontal="left" vertical="center" indent="2"/>
    </xf>
    <xf numFmtId="0" fontId="1" fillId="5" borderId="0" xfId="0" applyFont="1" applyFill="1" applyAlignment="1">
      <alignment horizontal="left" indent="2"/>
    </xf>
    <xf numFmtId="0" fontId="24" fillId="5" borderId="0" xfId="0" applyFont="1" applyFill="1" applyAlignment="1">
      <alignment horizontal="left" indent="2"/>
    </xf>
    <xf numFmtId="0" fontId="27" fillId="9" borderId="0" xfId="0" applyFont="1" applyFill="1" applyAlignment="1">
      <alignment horizontal="left" vertical="center" indent="2"/>
    </xf>
    <xf numFmtId="0" fontId="27" fillId="5" borderId="0" xfId="0" applyFont="1" applyFill="1" applyAlignment="1">
      <alignment horizontal="left" vertical="center" indent="2"/>
    </xf>
    <xf numFmtId="0" fontId="31" fillId="12" borderId="0" xfId="2" applyFont="1" applyFill="1" applyBorder="1" applyAlignment="1">
      <alignment horizontal="left" vertical="center" indent="2"/>
    </xf>
    <xf numFmtId="0" fontId="42" fillId="12" borderId="0" xfId="2" applyFont="1" applyFill="1" applyBorder="1" applyAlignment="1">
      <alignment horizontal="center" vertical="center"/>
    </xf>
    <xf numFmtId="9" fontId="31" fillId="12" borderId="0" xfId="0" applyNumberFormat="1" applyFont="1" applyFill="1" applyAlignment="1">
      <alignment horizontal="center" vertical="center"/>
    </xf>
    <xf numFmtId="0" fontId="42" fillId="12" borderId="0" xfId="0" applyFont="1" applyFill="1" applyAlignment="1">
      <alignment horizontal="center" vertical="center"/>
    </xf>
    <xf numFmtId="4" fontId="31" fillId="12" borderId="3" xfId="0" applyNumberFormat="1" applyFont="1" applyFill="1" applyBorder="1" applyAlignment="1">
      <alignment horizontal="center" vertical="center"/>
    </xf>
    <xf numFmtId="4" fontId="31" fillId="12" borderId="0" xfId="0" applyNumberFormat="1" applyFont="1" applyFill="1" applyAlignment="1">
      <alignment horizontal="left" vertical="center" indent="2"/>
    </xf>
    <xf numFmtId="0" fontId="33" fillId="12" borderId="0" xfId="0" applyFont="1" applyFill="1" applyAlignment="1">
      <alignment horizontal="center" vertical="center"/>
    </xf>
    <xf numFmtId="4" fontId="42" fillId="12" borderId="0" xfId="0" applyNumberFormat="1" applyFont="1" applyFill="1" applyAlignment="1">
      <alignment horizontal="center"/>
    </xf>
    <xf numFmtId="4" fontId="31" fillId="12" borderId="3" xfId="0" applyNumberFormat="1" applyFont="1" applyFill="1" applyBorder="1" applyAlignment="1">
      <alignment horizontal="center"/>
    </xf>
    <xf numFmtId="4" fontId="31" fillId="12" borderId="0" xfId="0" applyNumberFormat="1" applyFont="1" applyFill="1" applyAlignment="1">
      <alignment horizontal="left" indent="2"/>
    </xf>
    <xf numFmtId="4" fontId="31" fillId="12" borderId="0" xfId="0" applyNumberFormat="1" applyFont="1" applyFill="1" applyAlignment="1">
      <alignment horizontal="center" vertical="center"/>
    </xf>
    <xf numFmtId="4" fontId="42" fillId="12" borderId="0" xfId="0" applyNumberFormat="1" applyFont="1" applyFill="1" applyAlignment="1">
      <alignment horizontal="center" vertical="center"/>
    </xf>
    <xf numFmtId="0" fontId="31" fillId="12" borderId="0" xfId="0" applyFont="1" applyFill="1" applyAlignment="1">
      <alignment horizontal="left" vertical="center" indent="2"/>
    </xf>
    <xf numFmtId="0" fontId="31" fillId="12" borderId="0" xfId="0" applyFont="1" applyFill="1" applyAlignment="1">
      <alignment horizontal="center" vertical="center"/>
    </xf>
    <xf numFmtId="0" fontId="24" fillId="12" borderId="0" xfId="0" applyFont="1" applyFill="1" applyAlignment="1">
      <alignment horizontal="center" vertical="center"/>
    </xf>
    <xf numFmtId="4" fontId="39" fillId="12" borderId="3" xfId="0" applyNumberFormat="1" applyFont="1" applyFill="1" applyBorder="1" applyAlignment="1">
      <alignment horizontal="center" vertical="center"/>
    </xf>
    <xf numFmtId="0" fontId="25" fillId="12" borderId="0" xfId="0" applyFont="1" applyFill="1" applyAlignment="1">
      <alignment horizontal="left" vertical="center" indent="2"/>
    </xf>
    <xf numFmtId="4" fontId="24" fillId="12" borderId="0" xfId="0" applyNumberFormat="1" applyFont="1" applyFill="1" applyAlignment="1">
      <alignment horizontal="left" vertical="center" indent="2"/>
    </xf>
    <xf numFmtId="4" fontId="34" fillId="12" borderId="0" xfId="0" applyNumberFormat="1" applyFont="1" applyFill="1" applyAlignment="1">
      <alignment horizontal="left" vertical="center" indent="2"/>
    </xf>
    <xf numFmtId="0" fontId="24" fillId="12" borderId="0" xfId="2" applyFont="1" applyFill="1" applyBorder="1" applyAlignment="1">
      <alignment horizontal="left" vertical="center" indent="2"/>
    </xf>
    <xf numFmtId="0" fontId="25" fillId="12" borderId="0" xfId="0" applyFont="1" applyFill="1" applyAlignment="1">
      <alignment horizontal="center" vertical="center"/>
    </xf>
    <xf numFmtId="9" fontId="24" fillId="12" borderId="0" xfId="0" applyNumberFormat="1" applyFont="1" applyFill="1" applyAlignment="1">
      <alignment horizontal="center" vertical="center"/>
    </xf>
    <xf numFmtId="9" fontId="24" fillId="12" borderId="0" xfId="0" applyNumberFormat="1" applyFont="1" applyFill="1" applyAlignment="1">
      <alignment horizontal="center"/>
    </xf>
    <xf numFmtId="4" fontId="24" fillId="12" borderId="3" xfId="0" applyNumberFormat="1" applyFont="1" applyFill="1" applyBorder="1" applyAlignment="1">
      <alignment horizontal="center"/>
    </xf>
    <xf numFmtId="4" fontId="24" fillId="12" borderId="0" xfId="0" applyNumberFormat="1" applyFont="1" applyFill="1" applyAlignment="1">
      <alignment horizontal="center"/>
    </xf>
    <xf numFmtId="0" fontId="15" fillId="11" borderId="0" xfId="0" applyFont="1" applyFill="1" applyAlignment="1">
      <alignment horizontal="left" vertical="center" indent="2"/>
    </xf>
    <xf numFmtId="0" fontId="14" fillId="11" borderId="0" xfId="0" applyFont="1" applyFill="1" applyAlignment="1">
      <alignment horizontal="center" vertical="center"/>
    </xf>
    <xf numFmtId="0" fontId="16" fillId="11" borderId="0" xfId="1" applyFont="1" applyFill="1" applyBorder="1" applyAlignment="1">
      <alignment horizontal="center" vertical="center"/>
    </xf>
    <xf numFmtId="2" fontId="17" fillId="11" borderId="3" xfId="0" applyNumberFormat="1" applyFont="1" applyFill="1" applyBorder="1" applyAlignment="1">
      <alignment horizontal="center" vertical="center"/>
    </xf>
    <xf numFmtId="2" fontId="18" fillId="11" borderId="0" xfId="0" applyNumberFormat="1" applyFont="1" applyFill="1" applyAlignment="1">
      <alignment horizontal="left" vertical="center" indent="2"/>
    </xf>
    <xf numFmtId="0" fontId="14" fillId="11" borderId="0" xfId="0" applyFont="1" applyFill="1" applyAlignment="1">
      <alignment horizontal="left" vertical="center" indent="2"/>
    </xf>
    <xf numFmtId="9" fontId="14" fillId="11" borderId="0" xfId="0" applyNumberFormat="1" applyFont="1" applyFill="1" applyAlignment="1">
      <alignment horizontal="center" vertical="center"/>
    </xf>
    <xf numFmtId="4" fontId="14" fillId="11" borderId="3" xfId="0" applyNumberFormat="1" applyFont="1" applyFill="1" applyBorder="1" applyAlignment="1">
      <alignment horizontal="center" vertical="center"/>
    </xf>
    <xf numFmtId="4" fontId="14" fillId="11" borderId="0" xfId="0" applyNumberFormat="1" applyFont="1" applyFill="1" applyAlignment="1">
      <alignment horizontal="left" vertical="center" indent="2"/>
    </xf>
    <xf numFmtId="4" fontId="15" fillId="11" borderId="0" xfId="0" applyNumberFormat="1" applyFont="1" applyFill="1" applyAlignment="1">
      <alignment horizontal="left" vertical="center" indent="2"/>
    </xf>
    <xf numFmtId="0" fontId="59" fillId="11" borderId="0" xfId="0" applyFont="1" applyFill="1" applyAlignment="1">
      <alignment horizontal="center" vertical="center"/>
    </xf>
    <xf numFmtId="4" fontId="60" fillId="11" borderId="3" xfId="0" applyNumberFormat="1" applyFont="1" applyFill="1" applyBorder="1" applyAlignment="1">
      <alignment horizontal="center" vertical="center"/>
    </xf>
    <xf numFmtId="4" fontId="60" fillId="11" borderId="0" xfId="0" applyNumberFormat="1" applyFont="1" applyFill="1" applyAlignment="1">
      <alignment horizontal="left" vertical="center" indent="2"/>
    </xf>
    <xf numFmtId="0" fontId="17" fillId="11" borderId="0" xfId="0" applyFont="1" applyFill="1" applyAlignment="1">
      <alignment horizontal="left" vertical="center" indent="2"/>
    </xf>
    <xf numFmtId="0" fontId="17" fillId="11" borderId="0" xfId="0" applyFont="1" applyFill="1" applyAlignment="1">
      <alignment horizontal="center" vertical="center"/>
    </xf>
    <xf numFmtId="4" fontId="17" fillId="11" borderId="0" xfId="0" applyNumberFormat="1" applyFont="1" applyFill="1" applyAlignment="1">
      <alignment horizontal="center" vertical="center"/>
    </xf>
    <xf numFmtId="4" fontId="17" fillId="11" borderId="3" xfId="0" applyNumberFormat="1" applyFont="1" applyFill="1" applyBorder="1" applyAlignment="1">
      <alignment horizontal="center" vertical="center"/>
    </xf>
    <xf numFmtId="4" fontId="17" fillId="11" borderId="0" xfId="0" applyNumberFormat="1" applyFont="1" applyFill="1" applyAlignment="1">
      <alignment horizontal="left" vertical="center" indent="2"/>
    </xf>
    <xf numFmtId="9" fontId="17" fillId="11" borderId="0" xfId="0" applyNumberFormat="1" applyFont="1" applyFill="1" applyAlignment="1">
      <alignment horizontal="center"/>
    </xf>
    <xf numFmtId="4" fontId="17" fillId="11" borderId="3" xfId="0" applyNumberFormat="1" applyFont="1" applyFill="1" applyBorder="1" applyAlignment="1">
      <alignment horizontal="center"/>
    </xf>
    <xf numFmtId="4" fontId="17" fillId="11" borderId="0" xfId="0" applyNumberFormat="1" applyFont="1" applyFill="1" applyAlignment="1">
      <alignment horizontal="left" indent="2"/>
    </xf>
    <xf numFmtId="0" fontId="17" fillId="11" borderId="0" xfId="0" applyFont="1" applyFill="1" applyAlignment="1">
      <alignment horizontal="center"/>
    </xf>
    <xf numFmtId="0" fontId="69" fillId="13" borderId="0" xfId="0" applyFont="1" applyFill="1" applyAlignment="1">
      <alignment horizontal="left" vertical="center" indent="2"/>
    </xf>
    <xf numFmtId="0" fontId="72" fillId="13" borderId="0" xfId="0" applyFont="1" applyFill="1" applyAlignment="1">
      <alignment horizontal="center" vertical="center"/>
    </xf>
    <xf numFmtId="4" fontId="70" fillId="13" borderId="0" xfId="0" applyNumberFormat="1" applyFont="1" applyFill="1" applyAlignment="1">
      <alignment horizontal="center" vertical="center"/>
    </xf>
    <xf numFmtId="0" fontId="27" fillId="13" borderId="0" xfId="0" applyFont="1" applyFill="1" applyAlignment="1">
      <alignment horizontal="center" vertical="center"/>
    </xf>
    <xf numFmtId="4" fontId="24" fillId="13" borderId="3" xfId="0" applyNumberFormat="1" applyFont="1" applyFill="1" applyBorder="1" applyAlignment="1">
      <alignment horizontal="center" vertical="center"/>
    </xf>
    <xf numFmtId="4" fontId="50" fillId="13" borderId="0" xfId="0" applyNumberFormat="1" applyFont="1" applyFill="1" applyAlignment="1">
      <alignment horizontal="left" vertical="center" indent="2"/>
    </xf>
    <xf numFmtId="4" fontId="40" fillId="13" borderId="0" xfId="0" applyNumberFormat="1" applyFont="1" applyFill="1" applyAlignment="1">
      <alignment horizontal="left" vertical="center" indent="2"/>
    </xf>
    <xf numFmtId="0" fontId="31" fillId="13" borderId="6" xfId="0" applyFont="1" applyFill="1" applyBorder="1" applyAlignment="1">
      <alignment horizontal="left" vertical="center" indent="2"/>
    </xf>
    <xf numFmtId="0" fontId="39" fillId="13" borderId="6" xfId="0" applyFont="1" applyFill="1" applyBorder="1" applyAlignment="1">
      <alignment horizontal="center" vertical="center"/>
    </xf>
    <xf numFmtId="4" fontId="24" fillId="13" borderId="6" xfId="0" applyNumberFormat="1" applyFont="1" applyFill="1" applyBorder="1" applyAlignment="1">
      <alignment horizontal="center" vertical="center"/>
    </xf>
    <xf numFmtId="0" fontId="51" fillId="13" borderId="0" xfId="0" applyFont="1" applyFill="1" applyAlignment="1">
      <alignment horizontal="center" vertical="center"/>
    </xf>
    <xf numFmtId="0" fontId="51" fillId="13" borderId="0" xfId="0" applyFont="1" applyFill="1" applyAlignment="1">
      <alignment horizontal="left" vertical="center" indent="2"/>
    </xf>
    <xf numFmtId="0" fontId="0" fillId="13" borderId="0" xfId="0" applyFill="1" applyAlignment="1">
      <alignment horizontal="left" indent="2"/>
    </xf>
    <xf numFmtId="4" fontId="49" fillId="13" borderId="0" xfId="0" applyNumberFormat="1" applyFont="1" applyFill="1" applyAlignment="1">
      <alignment horizontal="center" vertical="center"/>
    </xf>
    <xf numFmtId="0" fontId="27" fillId="13" borderId="0" xfId="0" applyFont="1" applyFill="1" applyAlignment="1">
      <alignment horizontal="left" vertical="center" indent="2"/>
    </xf>
    <xf numFmtId="4" fontId="48" fillId="13" borderId="0" xfId="0" applyNumberFormat="1" applyFont="1" applyFill="1" applyAlignment="1">
      <alignment horizontal="left" vertical="center" indent="2"/>
    </xf>
    <xf numFmtId="10" fontId="70" fillId="13" borderId="0" xfId="0" applyNumberFormat="1" applyFont="1" applyFill="1" applyAlignment="1">
      <alignment horizontal="center" vertical="center"/>
    </xf>
    <xf numFmtId="0" fontId="70" fillId="13" borderId="0" xfId="0" applyFont="1" applyFill="1" applyAlignment="1">
      <alignment horizontal="center" vertical="center"/>
    </xf>
    <xf numFmtId="4" fontId="47" fillId="13" borderId="0" xfId="0" applyNumberFormat="1" applyFont="1" applyFill="1" applyAlignment="1">
      <alignment horizontal="left" vertical="center" indent="2"/>
    </xf>
    <xf numFmtId="4" fontId="27" fillId="13" borderId="0" xfId="0" applyNumberFormat="1" applyFont="1" applyFill="1" applyAlignment="1">
      <alignment horizontal="center" vertical="center"/>
    </xf>
    <xf numFmtId="0" fontId="24" fillId="13" borderId="3" xfId="0" applyFont="1" applyFill="1" applyBorder="1" applyAlignment="1">
      <alignment horizontal="center" vertical="center"/>
    </xf>
    <xf numFmtId="0" fontId="44" fillId="13" borderId="0" xfId="0" applyFont="1" applyFill="1" applyAlignment="1">
      <alignment horizontal="left" vertical="center" indent="2"/>
    </xf>
    <xf numFmtId="0" fontId="45" fillId="13" borderId="0" xfId="0" applyFont="1" applyFill="1" applyAlignment="1">
      <alignment horizontal="left" vertical="center" indent="2"/>
    </xf>
    <xf numFmtId="9" fontId="43" fillId="13" borderId="0" xfId="0" applyNumberFormat="1" applyFont="1" applyFill="1" applyAlignment="1">
      <alignment horizontal="center" vertical="center"/>
    </xf>
    <xf numFmtId="4" fontId="44" fillId="13" borderId="0" xfId="0" applyNumberFormat="1" applyFont="1" applyFill="1" applyAlignment="1">
      <alignment horizontal="left" vertical="center" indent="2"/>
    </xf>
    <xf numFmtId="4" fontId="45" fillId="13" borderId="0" xfId="0" applyNumberFormat="1" applyFont="1" applyFill="1" applyAlignment="1">
      <alignment horizontal="left" vertical="center" indent="2"/>
    </xf>
    <xf numFmtId="4" fontId="24" fillId="13" borderId="0" xfId="0" applyNumberFormat="1" applyFont="1" applyFill="1" applyAlignment="1">
      <alignment horizontal="left" vertical="center" indent="2"/>
    </xf>
    <xf numFmtId="0" fontId="24" fillId="13" borderId="6" xfId="0" applyFont="1" applyFill="1" applyBorder="1" applyAlignment="1">
      <alignment horizontal="center" vertical="center"/>
    </xf>
    <xf numFmtId="4" fontId="32" fillId="13" borderId="0" xfId="0" applyNumberFormat="1" applyFont="1" applyFill="1" applyAlignment="1">
      <alignment horizontal="center" vertical="center"/>
    </xf>
    <xf numFmtId="0" fontId="69" fillId="13" borderId="6" xfId="0" applyFont="1" applyFill="1" applyBorder="1" applyAlignment="1">
      <alignment horizontal="left" vertical="center" indent="2"/>
    </xf>
    <xf numFmtId="0" fontId="72" fillId="13" borderId="6" xfId="0" applyFont="1" applyFill="1" applyBorder="1" applyAlignment="1">
      <alignment horizontal="center" vertical="center"/>
    </xf>
    <xf numFmtId="4" fontId="70" fillId="13" borderId="6" xfId="0" applyNumberFormat="1" applyFont="1" applyFill="1" applyBorder="1" applyAlignment="1">
      <alignment horizontal="center" vertical="center"/>
    </xf>
    <xf numFmtId="4" fontId="71" fillId="13" borderId="3" xfId="0" applyNumberFormat="1" applyFont="1" applyFill="1" applyBorder="1" applyAlignment="1">
      <alignment horizontal="center" vertical="center"/>
    </xf>
    <xf numFmtId="0" fontId="35" fillId="13" borderId="0" xfId="0" applyFont="1" applyFill="1" applyAlignment="1">
      <alignment horizontal="center" vertical="center"/>
    </xf>
    <xf numFmtId="4" fontId="37" fillId="13" borderId="0" xfId="0" applyNumberFormat="1" applyFont="1" applyFill="1" applyAlignment="1">
      <alignment horizontal="left" vertical="center" indent="2"/>
    </xf>
    <xf numFmtId="0" fontId="32" fillId="13" borderId="0" xfId="0" applyFont="1" applyFill="1" applyAlignment="1">
      <alignment horizontal="center"/>
    </xf>
    <xf numFmtId="0" fontId="38" fillId="13" borderId="0" xfId="0" applyFont="1" applyFill="1" applyAlignment="1">
      <alignment horizontal="left" indent="2"/>
    </xf>
    <xf numFmtId="0" fontId="28" fillId="13" borderId="0" xfId="0" applyFont="1" applyFill="1" applyAlignment="1">
      <alignment horizontal="center"/>
    </xf>
    <xf numFmtId="4" fontId="28" fillId="13" borderId="3" xfId="0" applyNumberFormat="1" applyFont="1" applyFill="1" applyBorder="1" applyAlignment="1">
      <alignment horizontal="center"/>
    </xf>
    <xf numFmtId="4" fontId="28" fillId="13" borderId="0" xfId="0" applyNumberFormat="1" applyFont="1" applyFill="1" applyAlignment="1">
      <alignment horizontal="center"/>
    </xf>
    <xf numFmtId="4" fontId="30" fillId="13" borderId="0" xfId="0" applyNumberFormat="1" applyFont="1" applyFill="1" applyAlignment="1">
      <alignment horizontal="left" vertical="center" indent="2"/>
    </xf>
    <xf numFmtId="0" fontId="20" fillId="14" borderId="0" xfId="0" applyFont="1" applyFill="1" applyAlignment="1">
      <alignment horizontal="left" vertical="center" indent="2"/>
    </xf>
    <xf numFmtId="0" fontId="21" fillId="14" borderId="0" xfId="0" applyFont="1" applyFill="1" applyAlignment="1">
      <alignment horizontal="center" vertical="center"/>
    </xf>
    <xf numFmtId="3" fontId="20" fillId="14" borderId="0" xfId="0" applyNumberFormat="1" applyFont="1" applyFill="1" applyAlignment="1">
      <alignment horizontal="center" vertical="center"/>
    </xf>
    <xf numFmtId="0" fontId="20" fillId="14" borderId="0" xfId="0" applyFont="1" applyFill="1" applyAlignment="1">
      <alignment horizontal="center" vertical="center"/>
    </xf>
    <xf numFmtId="3" fontId="20" fillId="14" borderId="3" xfId="0" applyNumberFormat="1" applyFont="1" applyFill="1" applyBorder="1" applyAlignment="1">
      <alignment horizontal="center" vertical="center"/>
    </xf>
    <xf numFmtId="3" fontId="20" fillId="14" borderId="0" xfId="0" applyNumberFormat="1" applyFont="1" applyFill="1" applyAlignment="1">
      <alignment horizontal="left" vertical="center" indent="2"/>
    </xf>
    <xf numFmtId="0" fontId="53" fillId="14" borderId="0" xfId="0" applyFont="1" applyFill="1" applyAlignment="1">
      <alignment horizontal="center" vertical="center"/>
    </xf>
    <xf numFmtId="4" fontId="54" fillId="14" borderId="0" xfId="0" applyNumberFormat="1" applyFont="1" applyFill="1" applyAlignment="1">
      <alignment horizontal="center" vertical="center"/>
    </xf>
    <xf numFmtId="4" fontId="73" fillId="14" borderId="3" xfId="0" applyNumberFormat="1" applyFont="1" applyFill="1" applyBorder="1" applyAlignment="1">
      <alignment horizontal="center" vertical="center"/>
    </xf>
    <xf numFmtId="0" fontId="64" fillId="14" borderId="0" xfId="0" applyFont="1" applyFill="1" applyAlignment="1">
      <alignment horizontal="left" indent="2"/>
    </xf>
    <xf numFmtId="0" fontId="0" fillId="14" borderId="0" xfId="0" applyFill="1" applyAlignment="1">
      <alignment horizontal="left" indent="2"/>
    </xf>
    <xf numFmtId="0" fontId="12" fillId="15" borderId="0" xfId="1" applyFont="1" applyFill="1" applyBorder="1" applyAlignment="1">
      <alignment horizontal="left" vertical="center" indent="2"/>
    </xf>
    <xf numFmtId="0" fontId="12" fillId="15" borderId="6" xfId="1" applyFont="1" applyFill="1" applyBorder="1" applyAlignment="1">
      <alignment horizontal="center" vertical="center"/>
    </xf>
    <xf numFmtId="0" fontId="12" fillId="15" borderId="0" xfId="1" applyFont="1" applyFill="1" applyBorder="1" applyAlignment="1">
      <alignment horizontal="center" vertical="center"/>
    </xf>
    <xf numFmtId="0" fontId="63" fillId="15" borderId="4" xfId="1" applyFont="1" applyFill="1" applyBorder="1" applyAlignment="1">
      <alignment horizontal="center" vertical="center"/>
    </xf>
  </cellXfs>
  <cellStyles count="5">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1">
    <dxf>
      <border diagonalUp="0" diagonalDown="0">
        <left/>
        <right/>
        <top/>
        <bottom style="thick">
          <color theme="0"/>
        </bottom>
        <vertical/>
        <horizontal/>
      </border>
    </dxf>
  </dxfs>
  <tableStyles count="1" defaultTableStyle="TableStyleMedium2" defaultPivotStyle="PivotStyleLight16">
    <tableStyle name="Table Style 1" pivot="0" count="1" xr9:uid="{02498DF3-1807-644C-8C56-E4A2EA881084}">
      <tableStyleElement type="totalRow" dxfId="0"/>
    </tableStyle>
  </tableStyles>
  <colors>
    <mruColors>
      <color rgb="FFE8E8E8"/>
      <color rgb="FFF8F8F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heme/theme11.xml><?xml version="1.0" encoding="utf-8"?>
<a:theme xmlns:a="http://schemas.openxmlformats.org/drawingml/2006/main" name="Office Theme">
  <a:themeElements>
    <a:clrScheme name="Custom 22">
      <a:dk1>
        <a:srgbClr val="000000"/>
      </a:dk1>
      <a:lt1>
        <a:srgbClr val="FFFFFF"/>
      </a:lt1>
      <a:dk2>
        <a:srgbClr val="44546A"/>
      </a:dk2>
      <a:lt2>
        <a:srgbClr val="E7E6E6"/>
      </a:lt2>
      <a:accent1>
        <a:srgbClr val="C1F2FE"/>
      </a:accent1>
      <a:accent2>
        <a:srgbClr val="113459"/>
      </a:accent2>
      <a:accent3>
        <a:srgbClr val="77DDFE"/>
      </a:accent3>
      <a:accent4>
        <a:srgbClr val="E2F0FD"/>
      </a:accent4>
      <a:accent5>
        <a:srgbClr val="5DEBCC"/>
      </a:accent5>
      <a:accent6>
        <a:srgbClr val="EB65D0"/>
      </a:accent6>
      <a:hlink>
        <a:srgbClr val="0563C1"/>
      </a:hlink>
      <a:folHlink>
        <a:srgbClr val="954F7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B7"/>
  <sheetViews>
    <sheetView showGridLines="0" tabSelected="1" zoomScaleNormal="100" zoomScalePageLayoutView="130" workbookViewId="0"/>
  </sheetViews>
  <sheetFormatPr defaultColWidth="8.69921875" defaultRowHeight="13.8" x14ac:dyDescent="0.3"/>
  <cols>
    <col min="1" max="1" width="2.296875" customWidth="1"/>
    <col min="2" max="2" width="80.5" customWidth="1"/>
    <col min="3" max="3" width="2.5" customWidth="1"/>
  </cols>
  <sheetData>
    <row r="1" spans="2:2" s="63" customFormat="1" ht="49.95" customHeight="1" x14ac:dyDescent="0.3">
      <c r="B1" s="64" t="s">
        <v>30</v>
      </c>
    </row>
    <row r="2" spans="2:2" ht="30" customHeight="1" x14ac:dyDescent="0.3">
      <c r="B2" s="61" t="s">
        <v>45</v>
      </c>
    </row>
    <row r="3" spans="2:2" ht="30" customHeight="1" x14ac:dyDescent="0.3">
      <c r="B3" s="61" t="s">
        <v>46</v>
      </c>
    </row>
    <row r="4" spans="2:2" ht="30" customHeight="1" x14ac:dyDescent="0.3">
      <c r="B4" s="61" t="s">
        <v>47</v>
      </c>
    </row>
    <row r="5" spans="2:2" ht="35.25" customHeight="1" x14ac:dyDescent="0.3">
      <c r="B5" s="62" t="s">
        <v>31</v>
      </c>
    </row>
    <row r="6" spans="2:2" ht="45" x14ac:dyDescent="0.3">
      <c r="B6" s="61" t="s">
        <v>32</v>
      </c>
    </row>
    <row r="7" spans="2:2" ht="42.75" customHeight="1" x14ac:dyDescent="0.3">
      <c r="B7" s="61" t="s">
        <v>33</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T71"/>
  <sheetViews>
    <sheetView showGridLines="0" zoomScaleNormal="100" zoomScalePageLayoutView="92" workbookViewId="0"/>
  </sheetViews>
  <sheetFormatPr defaultColWidth="8.69921875" defaultRowHeight="19.5" customHeight="1" x14ac:dyDescent="0.35"/>
  <cols>
    <col min="1" max="1" width="2" style="6" customWidth="1"/>
    <col min="2" max="2" width="55.796875" style="10" customWidth="1"/>
    <col min="3" max="15" width="10.796875" style="56" customWidth="1"/>
    <col min="16" max="16" width="0.5" style="56" hidden="1" customWidth="1"/>
    <col min="17" max="17" width="15.796875" style="56" customWidth="1"/>
    <col min="18" max="19" width="20.796875" style="10" customWidth="1"/>
    <col min="20" max="20" width="2.296875" style="1" customWidth="1"/>
    <col min="21" max="16384" width="8.69921875" style="1"/>
  </cols>
  <sheetData>
    <row r="1" spans="1:20" ht="124.95" customHeight="1" thickBot="1" x14ac:dyDescent="0.4">
      <c r="B1" s="193"/>
      <c r="C1" s="194" t="s">
        <v>85</v>
      </c>
      <c r="D1" s="194"/>
      <c r="E1" s="194"/>
      <c r="F1" s="194"/>
      <c r="G1" s="194"/>
      <c r="H1" s="194"/>
      <c r="I1" s="194"/>
      <c r="J1" s="194"/>
      <c r="K1" s="194"/>
      <c r="L1" s="194"/>
      <c r="M1" s="194"/>
      <c r="N1" s="194"/>
      <c r="O1" s="194"/>
      <c r="P1" s="195"/>
      <c r="Q1" s="195"/>
      <c r="R1" s="195"/>
      <c r="S1" s="195"/>
    </row>
    <row r="2" spans="1:20" ht="30" customHeight="1" thickTop="1" x14ac:dyDescent="0.35">
      <c r="B2" s="193"/>
      <c r="C2" s="196"/>
      <c r="D2" s="196"/>
      <c r="E2" s="196"/>
      <c r="F2" s="196"/>
      <c r="G2" s="196"/>
      <c r="H2" s="196"/>
      <c r="I2" s="196"/>
      <c r="J2" s="196"/>
      <c r="K2" s="196"/>
      <c r="L2" s="196"/>
      <c r="M2" s="196"/>
      <c r="N2" s="196"/>
      <c r="O2" s="196"/>
      <c r="P2" s="195"/>
      <c r="Q2" s="195"/>
      <c r="R2" s="195"/>
      <c r="S2" s="195"/>
    </row>
    <row r="3" spans="1:20" s="12" customFormat="1" ht="49.95" customHeight="1" x14ac:dyDescent="0.35">
      <c r="A3" s="11"/>
      <c r="B3" s="119" t="s">
        <v>29</v>
      </c>
      <c r="C3" s="120" t="s">
        <v>0</v>
      </c>
      <c r="D3" s="120" t="s">
        <v>74</v>
      </c>
      <c r="E3" s="120" t="s">
        <v>75</v>
      </c>
      <c r="F3" s="120" t="s">
        <v>76</v>
      </c>
      <c r="G3" s="120" t="s">
        <v>77</v>
      </c>
      <c r="H3" s="120" t="s">
        <v>66</v>
      </c>
      <c r="I3" s="120" t="s">
        <v>78</v>
      </c>
      <c r="J3" s="120" t="s">
        <v>79</v>
      </c>
      <c r="K3" s="120" t="s">
        <v>80</v>
      </c>
      <c r="L3" s="120" t="s">
        <v>81</v>
      </c>
      <c r="M3" s="120" t="s">
        <v>82</v>
      </c>
      <c r="N3" s="120" t="s">
        <v>84</v>
      </c>
      <c r="O3" s="120" t="s">
        <v>83</v>
      </c>
      <c r="P3" s="121"/>
      <c r="Q3" s="122" t="s">
        <v>1</v>
      </c>
      <c r="R3" s="123"/>
      <c r="S3" s="123"/>
    </row>
    <row r="4" spans="1:20" s="2" customFormat="1" ht="49.95" customHeight="1" x14ac:dyDescent="0.3">
      <c r="A4" s="13"/>
      <c r="B4" s="182" t="s">
        <v>14</v>
      </c>
      <c r="C4" s="183" t="s">
        <v>29</v>
      </c>
      <c r="D4" s="184" t="s">
        <v>22</v>
      </c>
      <c r="E4" s="184" t="s">
        <v>23</v>
      </c>
      <c r="F4" s="184" t="s">
        <v>24</v>
      </c>
      <c r="G4" s="184" t="s">
        <v>25</v>
      </c>
      <c r="H4" s="184" t="s">
        <v>26</v>
      </c>
      <c r="I4" s="184">
        <v>1500</v>
      </c>
      <c r="J4" s="184">
        <v>1500</v>
      </c>
      <c r="K4" s="184" t="s">
        <v>27</v>
      </c>
      <c r="L4" s="184" t="s">
        <v>28</v>
      </c>
      <c r="M4" s="184">
        <v>2000</v>
      </c>
      <c r="N4" s="184">
        <v>2000</v>
      </c>
      <c r="O4" s="184">
        <v>2000</v>
      </c>
      <c r="P4" s="185"/>
      <c r="Q4" s="186">
        <f>SUM(D4:O4)</f>
        <v>9000</v>
      </c>
      <c r="R4" s="187"/>
      <c r="S4" s="187"/>
      <c r="T4" s="5"/>
    </row>
    <row r="5" spans="1:20" s="17" customFormat="1" ht="15" hidden="1" customHeight="1" x14ac:dyDescent="0.35">
      <c r="A5" s="14" t="s">
        <v>34</v>
      </c>
      <c r="B5"/>
      <c r="C5"/>
      <c r="D5"/>
      <c r="E5"/>
      <c r="F5"/>
      <c r="G5"/>
      <c r="H5"/>
      <c r="I5"/>
      <c r="J5"/>
      <c r="K5"/>
      <c r="L5"/>
      <c r="M5"/>
      <c r="N5"/>
      <c r="O5"/>
      <c r="P5" s="41"/>
      <c r="Q5" s="42"/>
      <c r="R5" s="16"/>
      <c r="S5" s="15"/>
    </row>
    <row r="6" spans="1:20" s="18" customFormat="1" ht="49.95" customHeight="1" x14ac:dyDescent="0.35">
      <c r="A6" s="6"/>
      <c r="B6" s="113" t="s">
        <v>13</v>
      </c>
      <c r="C6" s="114"/>
      <c r="D6" s="115">
        <f t="shared" ref="D6:O6" si="0">D12+D37+D45+D52</f>
        <v>1.1000000000000001</v>
      </c>
      <c r="E6" s="115">
        <f t="shared" si="0"/>
        <v>1.1000000000000001</v>
      </c>
      <c r="F6" s="115">
        <f t="shared" si="0"/>
        <v>1.1000000000000001</v>
      </c>
      <c r="G6" s="115">
        <f t="shared" si="0"/>
        <v>1.1000000000000001</v>
      </c>
      <c r="H6" s="115">
        <f t="shared" si="0"/>
        <v>1.1000000000000001</v>
      </c>
      <c r="I6" s="115">
        <f t="shared" si="0"/>
        <v>1.1000000000000001</v>
      </c>
      <c r="J6" s="115">
        <f t="shared" si="0"/>
        <v>1.1000000000000001</v>
      </c>
      <c r="K6" s="115">
        <f t="shared" si="0"/>
        <v>1.1000000000000001</v>
      </c>
      <c r="L6" s="115">
        <f t="shared" si="0"/>
        <v>0.85000000000000009</v>
      </c>
      <c r="M6" s="115">
        <f t="shared" si="0"/>
        <v>0.85000000000000009</v>
      </c>
      <c r="N6" s="115">
        <f t="shared" si="0"/>
        <v>0.85000000000000009</v>
      </c>
      <c r="O6" s="115">
        <f t="shared" si="0"/>
        <v>0.85000000000000009</v>
      </c>
      <c r="P6" s="116"/>
      <c r="Q6" s="117"/>
      <c r="R6" s="118"/>
      <c r="S6" s="118"/>
    </row>
    <row r="7" spans="1:20" s="20" customFormat="1" ht="49.95" customHeight="1" x14ac:dyDescent="0.5">
      <c r="A7" s="19"/>
      <c r="B7" s="141" t="s">
        <v>49</v>
      </c>
      <c r="C7" s="158">
        <v>5</v>
      </c>
      <c r="D7" s="158">
        <f t="shared" ref="D7:O7" si="1">+$C$7</f>
        <v>5</v>
      </c>
      <c r="E7" s="158">
        <f t="shared" si="1"/>
        <v>5</v>
      </c>
      <c r="F7" s="158">
        <f t="shared" si="1"/>
        <v>5</v>
      </c>
      <c r="G7" s="158">
        <f t="shared" si="1"/>
        <v>5</v>
      </c>
      <c r="H7" s="158">
        <f t="shared" si="1"/>
        <v>5</v>
      </c>
      <c r="I7" s="158">
        <f t="shared" si="1"/>
        <v>5</v>
      </c>
      <c r="J7" s="158">
        <f t="shared" si="1"/>
        <v>5</v>
      </c>
      <c r="K7" s="158">
        <f t="shared" si="1"/>
        <v>5</v>
      </c>
      <c r="L7" s="158">
        <f t="shared" si="1"/>
        <v>5</v>
      </c>
      <c r="M7" s="158">
        <f t="shared" si="1"/>
        <v>5</v>
      </c>
      <c r="N7" s="158">
        <f t="shared" si="1"/>
        <v>5</v>
      </c>
      <c r="O7" s="158">
        <f t="shared" si="1"/>
        <v>5</v>
      </c>
      <c r="P7" s="178"/>
      <c r="Q7" s="179"/>
      <c r="R7" s="180"/>
      <c r="S7" s="180"/>
    </row>
    <row r="8" spans="1:20" s="2" customFormat="1" ht="49.95" customHeight="1" x14ac:dyDescent="0.35">
      <c r="A8" s="8"/>
      <c r="B8" s="77" t="s">
        <v>57</v>
      </c>
      <c r="C8" s="78"/>
      <c r="D8" s="79">
        <f t="shared" ref="D8:O8" si="2">$C$7*D7</f>
        <v>25</v>
      </c>
      <c r="E8" s="79">
        <f t="shared" si="2"/>
        <v>25</v>
      </c>
      <c r="F8" s="79">
        <f t="shared" si="2"/>
        <v>25</v>
      </c>
      <c r="G8" s="79">
        <f t="shared" si="2"/>
        <v>25</v>
      </c>
      <c r="H8" s="79">
        <f t="shared" si="2"/>
        <v>25</v>
      </c>
      <c r="I8" s="79">
        <f t="shared" si="2"/>
        <v>25</v>
      </c>
      <c r="J8" s="79">
        <f t="shared" si="2"/>
        <v>25</v>
      </c>
      <c r="K8" s="79">
        <f t="shared" si="2"/>
        <v>25</v>
      </c>
      <c r="L8" s="79">
        <f t="shared" si="2"/>
        <v>25</v>
      </c>
      <c r="M8" s="79">
        <f t="shared" si="2"/>
        <v>25</v>
      </c>
      <c r="N8" s="79">
        <f t="shared" si="2"/>
        <v>25</v>
      </c>
      <c r="O8" s="79">
        <f t="shared" si="2"/>
        <v>25</v>
      </c>
      <c r="P8" s="43"/>
      <c r="Q8" s="44">
        <f>SUM('Channel marketing budget'!$D8:$O8)</f>
        <v>300</v>
      </c>
      <c r="R8" s="21"/>
      <c r="S8" s="21"/>
    </row>
    <row r="9" spans="1:20" s="2" customFormat="1" ht="49.95" customHeight="1" x14ac:dyDescent="0.35">
      <c r="A9" s="8"/>
      <c r="B9" s="141" t="s">
        <v>2</v>
      </c>
      <c r="C9" s="157">
        <v>1E-3</v>
      </c>
      <c r="D9" s="143">
        <f t="shared" ref="D9:O9" si="3">D4*$C$9</f>
        <v>0.75</v>
      </c>
      <c r="E9" s="143">
        <f t="shared" si="3"/>
        <v>0.2</v>
      </c>
      <c r="F9" s="143">
        <f t="shared" si="3"/>
        <v>0.5</v>
      </c>
      <c r="G9" s="143">
        <f t="shared" si="3"/>
        <v>1.5</v>
      </c>
      <c r="H9" s="143">
        <f t="shared" si="3"/>
        <v>1.2</v>
      </c>
      <c r="I9" s="143">
        <f t="shared" si="3"/>
        <v>1.5</v>
      </c>
      <c r="J9" s="143">
        <f t="shared" si="3"/>
        <v>1.5</v>
      </c>
      <c r="K9" s="143">
        <f t="shared" si="3"/>
        <v>1.8</v>
      </c>
      <c r="L9" s="143">
        <f t="shared" si="3"/>
        <v>2</v>
      </c>
      <c r="M9" s="143">
        <f t="shared" si="3"/>
        <v>2</v>
      </c>
      <c r="N9" s="143">
        <f t="shared" si="3"/>
        <v>2</v>
      </c>
      <c r="O9" s="143">
        <f t="shared" si="3"/>
        <v>2</v>
      </c>
      <c r="P9" s="180"/>
      <c r="Q9" s="145">
        <f>SUM('Channel marketing budget'!$D9:$O9)</f>
        <v>16.950000000000003</v>
      </c>
      <c r="R9" s="181"/>
      <c r="S9" s="181"/>
    </row>
    <row r="10" spans="1:20" s="2" customFormat="1" ht="49.95" customHeight="1" thickBot="1" x14ac:dyDescent="0.4">
      <c r="A10" s="8"/>
      <c r="B10" s="68" t="s">
        <v>67</v>
      </c>
      <c r="C10" s="69"/>
      <c r="D10" s="70">
        <f>SUM(D8:D9)</f>
        <v>25.75</v>
      </c>
      <c r="E10" s="70">
        <f t="shared" ref="E10:O10" si="4">SUM(E8:E9)</f>
        <v>25.2</v>
      </c>
      <c r="F10" s="70">
        <f t="shared" si="4"/>
        <v>25.5</v>
      </c>
      <c r="G10" s="70">
        <f t="shared" si="4"/>
        <v>26.5</v>
      </c>
      <c r="H10" s="70">
        <f t="shared" si="4"/>
        <v>26.2</v>
      </c>
      <c r="I10" s="70">
        <f t="shared" si="4"/>
        <v>26.5</v>
      </c>
      <c r="J10" s="70">
        <f t="shared" si="4"/>
        <v>26.5</v>
      </c>
      <c r="K10" s="70">
        <f t="shared" si="4"/>
        <v>26.8</v>
      </c>
      <c r="L10" s="70">
        <f t="shared" si="4"/>
        <v>27</v>
      </c>
      <c r="M10" s="70">
        <f t="shared" si="4"/>
        <v>27</v>
      </c>
      <c r="N10" s="70">
        <f t="shared" si="4"/>
        <v>27</v>
      </c>
      <c r="O10" s="70">
        <f t="shared" si="4"/>
        <v>27</v>
      </c>
      <c r="P10" s="45"/>
      <c r="Q10" s="44">
        <f>SUM(Q8:Q9)</f>
        <v>316.95</v>
      </c>
      <c r="R10" s="88"/>
      <c r="S10" s="89"/>
    </row>
    <row r="11" spans="1:20" s="38" customFormat="1" ht="49.95" customHeight="1" thickTop="1" x14ac:dyDescent="0.35">
      <c r="A11" s="37"/>
      <c r="B11" s="124" t="s">
        <v>35</v>
      </c>
      <c r="C11" s="120" t="s">
        <v>0</v>
      </c>
      <c r="D11" s="120" t="s">
        <v>74</v>
      </c>
      <c r="E11" s="120" t="s">
        <v>75</v>
      </c>
      <c r="F11" s="120" t="s">
        <v>76</v>
      </c>
      <c r="G11" s="120" t="s">
        <v>77</v>
      </c>
      <c r="H11" s="120" t="s">
        <v>66</v>
      </c>
      <c r="I11" s="120" t="s">
        <v>78</v>
      </c>
      <c r="J11" s="120" t="s">
        <v>79</v>
      </c>
      <c r="K11" s="120" t="s">
        <v>80</v>
      </c>
      <c r="L11" s="120" t="s">
        <v>81</v>
      </c>
      <c r="M11" s="120" t="s">
        <v>82</v>
      </c>
      <c r="N11" s="120" t="s">
        <v>84</v>
      </c>
      <c r="O11" s="120" t="s">
        <v>83</v>
      </c>
      <c r="P11" s="125"/>
      <c r="Q11" s="126"/>
      <c r="R11" s="127"/>
      <c r="S11" s="128"/>
    </row>
    <row r="12" spans="1:20" s="20" customFormat="1" ht="49.95" customHeight="1" x14ac:dyDescent="0.5">
      <c r="A12" s="19"/>
      <c r="B12" s="94" t="s">
        <v>15</v>
      </c>
      <c r="C12" s="100"/>
      <c r="D12" s="96">
        <v>1</v>
      </c>
      <c r="E12" s="96">
        <v>1</v>
      </c>
      <c r="F12" s="96">
        <v>0.75</v>
      </c>
      <c r="G12" s="96">
        <v>0.4</v>
      </c>
      <c r="H12" s="96">
        <v>0.33</v>
      </c>
      <c r="I12" s="96">
        <v>0.25</v>
      </c>
      <c r="J12" s="96">
        <v>0.2</v>
      </c>
      <c r="K12" s="96">
        <v>0.1</v>
      </c>
      <c r="L12" s="96">
        <v>0.05</v>
      </c>
      <c r="M12" s="96">
        <v>0.05</v>
      </c>
      <c r="N12" s="96">
        <v>0.05</v>
      </c>
      <c r="O12" s="96">
        <v>0.05</v>
      </c>
      <c r="P12" s="107"/>
      <c r="Q12" s="98"/>
      <c r="R12" s="99"/>
      <c r="S12" s="112"/>
    </row>
    <row r="13" spans="1:20" s="2" customFormat="1" ht="49.95" customHeight="1" x14ac:dyDescent="0.3">
      <c r="A13" s="8"/>
      <c r="B13" s="80" t="s">
        <v>48</v>
      </c>
      <c r="C13" s="81"/>
      <c r="D13" s="82">
        <v>1</v>
      </c>
      <c r="E13" s="82">
        <v>0.5</v>
      </c>
      <c r="F13" s="82">
        <v>0.5</v>
      </c>
      <c r="G13" s="82">
        <v>0.5</v>
      </c>
      <c r="H13" s="82">
        <v>0.5</v>
      </c>
      <c r="I13" s="82">
        <v>0.5</v>
      </c>
      <c r="J13" s="82">
        <v>0.5</v>
      </c>
      <c r="K13" s="82">
        <v>0.5</v>
      </c>
      <c r="L13" s="82">
        <v>0.5</v>
      </c>
      <c r="M13" s="82">
        <v>0.5</v>
      </c>
      <c r="N13" s="82">
        <v>0.5</v>
      </c>
      <c r="O13" s="82">
        <v>0.5</v>
      </c>
      <c r="P13" s="47"/>
      <c r="Q13" s="48"/>
      <c r="R13" s="22"/>
      <c r="S13" s="22"/>
    </row>
    <row r="14" spans="1:20" s="2" customFormat="1" ht="49.95" customHeight="1" x14ac:dyDescent="0.3">
      <c r="A14" s="8"/>
      <c r="B14" s="141" t="s">
        <v>49</v>
      </c>
      <c r="C14" s="158">
        <v>3</v>
      </c>
      <c r="D14" s="158">
        <f t="shared" ref="D14:O14" si="5">$C$14*D13</f>
        <v>3</v>
      </c>
      <c r="E14" s="158">
        <f t="shared" si="5"/>
        <v>1.5</v>
      </c>
      <c r="F14" s="158">
        <f t="shared" si="5"/>
        <v>1.5</v>
      </c>
      <c r="G14" s="158">
        <f t="shared" si="5"/>
        <v>1.5</v>
      </c>
      <c r="H14" s="158">
        <f t="shared" si="5"/>
        <v>1.5</v>
      </c>
      <c r="I14" s="158">
        <f t="shared" si="5"/>
        <v>1.5</v>
      </c>
      <c r="J14" s="158">
        <f t="shared" si="5"/>
        <v>1.5</v>
      </c>
      <c r="K14" s="158">
        <f t="shared" si="5"/>
        <v>1.5</v>
      </c>
      <c r="L14" s="158">
        <f t="shared" si="5"/>
        <v>1.5</v>
      </c>
      <c r="M14" s="158">
        <f t="shared" si="5"/>
        <v>1.5</v>
      </c>
      <c r="N14" s="158">
        <f t="shared" si="5"/>
        <v>1.5</v>
      </c>
      <c r="O14" s="158">
        <f t="shared" si="5"/>
        <v>1.5</v>
      </c>
      <c r="P14" s="174"/>
      <c r="Q14" s="145">
        <f>SUM('Channel marketing budget'!$D14:$O14)</f>
        <v>19.5</v>
      </c>
      <c r="R14" s="175"/>
      <c r="S14" s="175"/>
    </row>
    <row r="15" spans="1:20" s="2" customFormat="1" ht="49.95" customHeight="1" x14ac:dyDescent="0.3">
      <c r="A15" s="8"/>
      <c r="B15" s="80" t="s">
        <v>50</v>
      </c>
      <c r="C15" s="81"/>
      <c r="D15" s="81">
        <v>25</v>
      </c>
      <c r="E15" s="81">
        <v>10</v>
      </c>
      <c r="F15" s="81">
        <v>25</v>
      </c>
      <c r="G15" s="81">
        <v>10</v>
      </c>
      <c r="H15" s="81">
        <v>25</v>
      </c>
      <c r="I15" s="81">
        <v>10</v>
      </c>
      <c r="J15" s="81">
        <v>25</v>
      </c>
      <c r="K15" s="81">
        <v>10</v>
      </c>
      <c r="L15" s="81">
        <v>25</v>
      </c>
      <c r="M15" s="81">
        <v>10</v>
      </c>
      <c r="N15" s="81">
        <v>25</v>
      </c>
      <c r="O15" s="81">
        <v>10</v>
      </c>
      <c r="P15" s="47"/>
      <c r="Q15" s="39">
        <f>SUM('Channel marketing budget'!$D15:$O15)</f>
        <v>210</v>
      </c>
      <c r="R15" s="23"/>
      <c r="S15" s="23"/>
    </row>
    <row r="16" spans="1:20" s="2" customFormat="1" ht="49.95" customHeight="1" x14ac:dyDescent="0.3">
      <c r="A16" s="8"/>
      <c r="B16" s="141" t="s">
        <v>2</v>
      </c>
      <c r="C16" s="157">
        <v>1E-3</v>
      </c>
      <c r="D16" s="143">
        <f t="shared" ref="D16:O16" si="6">$C$16*D4*D12*D13</f>
        <v>0.75</v>
      </c>
      <c r="E16" s="143">
        <f t="shared" si="6"/>
        <v>0.1</v>
      </c>
      <c r="F16" s="143">
        <f t="shared" si="6"/>
        <v>0.1875</v>
      </c>
      <c r="G16" s="143">
        <f t="shared" si="6"/>
        <v>0.30000000000000004</v>
      </c>
      <c r="H16" s="143">
        <f t="shared" si="6"/>
        <v>0.19800000000000001</v>
      </c>
      <c r="I16" s="143">
        <f t="shared" si="6"/>
        <v>0.1875</v>
      </c>
      <c r="J16" s="143">
        <f t="shared" si="6"/>
        <v>0.15000000000000002</v>
      </c>
      <c r="K16" s="143">
        <f t="shared" si="6"/>
        <v>9.0000000000000011E-2</v>
      </c>
      <c r="L16" s="143">
        <f t="shared" si="6"/>
        <v>0.05</v>
      </c>
      <c r="M16" s="143">
        <f t="shared" si="6"/>
        <v>0.05</v>
      </c>
      <c r="N16" s="143">
        <f t="shared" si="6"/>
        <v>0.05</v>
      </c>
      <c r="O16" s="143">
        <f t="shared" si="6"/>
        <v>0.05</v>
      </c>
      <c r="P16" s="174"/>
      <c r="Q16" s="145">
        <f>SUM('Channel marketing budget'!$D16:$O16)</f>
        <v>2.1629999999999998</v>
      </c>
      <c r="R16" s="175"/>
      <c r="S16" s="175"/>
    </row>
    <row r="17" spans="1:19" s="2" customFormat="1" ht="49.95" customHeight="1" x14ac:dyDescent="0.3">
      <c r="A17" s="8"/>
      <c r="B17" s="80" t="s">
        <v>3</v>
      </c>
      <c r="C17" s="81"/>
      <c r="D17" s="81">
        <v>25</v>
      </c>
      <c r="E17" s="81">
        <v>10</v>
      </c>
      <c r="F17" s="81">
        <v>25</v>
      </c>
      <c r="G17" s="81">
        <v>10</v>
      </c>
      <c r="H17" s="81">
        <v>25</v>
      </c>
      <c r="I17" s="81">
        <v>10</v>
      </c>
      <c r="J17" s="81">
        <v>25</v>
      </c>
      <c r="K17" s="81">
        <v>10</v>
      </c>
      <c r="L17" s="81">
        <v>25</v>
      </c>
      <c r="M17" s="81">
        <v>10</v>
      </c>
      <c r="N17" s="81">
        <v>25</v>
      </c>
      <c r="O17" s="81">
        <v>10</v>
      </c>
      <c r="P17" s="49"/>
      <c r="Q17" s="39">
        <f>SUM('Channel marketing budget'!$D17:$O17)</f>
        <v>210</v>
      </c>
      <c r="R17" s="23"/>
      <c r="S17" s="23"/>
    </row>
    <row r="18" spans="1:19" s="4" customFormat="1" ht="49.95" customHeight="1" thickBot="1" x14ac:dyDescent="0.4">
      <c r="A18" s="9"/>
      <c r="B18" s="148" t="s">
        <v>51</v>
      </c>
      <c r="C18" s="168"/>
      <c r="D18" s="150">
        <f>SUM(D14:D17)</f>
        <v>53.75</v>
      </c>
      <c r="E18" s="150">
        <f>SUM(E14:E17)</f>
        <v>21.6</v>
      </c>
      <c r="F18" s="150">
        <f t="shared" ref="F18:O18" si="7">SUM(F14:F17)</f>
        <v>51.6875</v>
      </c>
      <c r="G18" s="150">
        <f t="shared" si="7"/>
        <v>21.8</v>
      </c>
      <c r="H18" s="150">
        <f t="shared" si="7"/>
        <v>51.698</v>
      </c>
      <c r="I18" s="150">
        <f t="shared" si="7"/>
        <v>21.6875</v>
      </c>
      <c r="J18" s="150">
        <f t="shared" si="7"/>
        <v>51.65</v>
      </c>
      <c r="K18" s="150">
        <f t="shared" si="7"/>
        <v>21.59</v>
      </c>
      <c r="L18" s="150">
        <f t="shared" si="7"/>
        <v>51.55</v>
      </c>
      <c r="M18" s="150">
        <f t="shared" si="7"/>
        <v>21.55</v>
      </c>
      <c r="N18" s="150">
        <f t="shared" si="7"/>
        <v>51.55</v>
      </c>
      <c r="O18" s="150">
        <f t="shared" si="7"/>
        <v>21.55</v>
      </c>
      <c r="P18" s="176"/>
      <c r="Q18" s="145">
        <f>SUM(Q14:Q17)</f>
        <v>441.66300000000001</v>
      </c>
      <c r="R18" s="177"/>
      <c r="S18" s="153"/>
    </row>
    <row r="19" spans="1:19" s="36" customFormat="1" ht="49.95" customHeight="1" thickTop="1" x14ac:dyDescent="0.3">
      <c r="A19" s="35"/>
      <c r="B19" s="124" t="s">
        <v>36</v>
      </c>
      <c r="C19" s="120" t="s">
        <v>0</v>
      </c>
      <c r="D19" s="120" t="s">
        <v>74</v>
      </c>
      <c r="E19" s="120" t="s">
        <v>75</v>
      </c>
      <c r="F19" s="120" t="s">
        <v>76</v>
      </c>
      <c r="G19" s="120" t="s">
        <v>77</v>
      </c>
      <c r="H19" s="120" t="s">
        <v>66</v>
      </c>
      <c r="I19" s="120" t="s">
        <v>78</v>
      </c>
      <c r="J19" s="120" t="s">
        <v>79</v>
      </c>
      <c r="K19" s="120" t="s">
        <v>80</v>
      </c>
      <c r="L19" s="120" t="s">
        <v>81</v>
      </c>
      <c r="M19" s="120" t="s">
        <v>82</v>
      </c>
      <c r="N19" s="120" t="s">
        <v>84</v>
      </c>
      <c r="O19" s="120" t="s">
        <v>83</v>
      </c>
      <c r="P19" s="129"/>
      <c r="Q19" s="130"/>
      <c r="R19" s="131"/>
      <c r="S19" s="131"/>
    </row>
    <row r="20" spans="1:19" s="2" customFormat="1" ht="49.95" customHeight="1" x14ac:dyDescent="0.3">
      <c r="A20" s="8"/>
      <c r="B20" s="106" t="s">
        <v>37</v>
      </c>
      <c r="C20" s="107"/>
      <c r="D20" s="96">
        <v>0.25</v>
      </c>
      <c r="E20" s="96">
        <v>0.25</v>
      </c>
      <c r="F20" s="96">
        <v>0.25</v>
      </c>
      <c r="G20" s="96">
        <v>0.25</v>
      </c>
      <c r="H20" s="96">
        <v>0.25</v>
      </c>
      <c r="I20" s="96">
        <v>0.25</v>
      </c>
      <c r="J20" s="96">
        <v>0.25</v>
      </c>
      <c r="K20" s="96">
        <v>0.25</v>
      </c>
      <c r="L20" s="96">
        <v>0.25</v>
      </c>
      <c r="M20" s="96">
        <v>0.25</v>
      </c>
      <c r="N20" s="96">
        <v>0.25</v>
      </c>
      <c r="O20" s="96">
        <v>0.25</v>
      </c>
      <c r="P20" s="108"/>
      <c r="Q20" s="109"/>
      <c r="R20" s="110"/>
      <c r="S20" s="111"/>
    </row>
    <row r="21" spans="1:19" s="2" customFormat="1" ht="49.95" customHeight="1" x14ac:dyDescent="0.3">
      <c r="A21" s="8"/>
      <c r="B21" s="141" t="s">
        <v>49</v>
      </c>
      <c r="C21" s="158">
        <v>1</v>
      </c>
      <c r="D21" s="158">
        <f t="shared" ref="D21:O21" si="8">$C$21*D20</f>
        <v>0.25</v>
      </c>
      <c r="E21" s="158">
        <f t="shared" si="8"/>
        <v>0.25</v>
      </c>
      <c r="F21" s="158">
        <f t="shared" si="8"/>
        <v>0.25</v>
      </c>
      <c r="G21" s="158">
        <f t="shared" si="8"/>
        <v>0.25</v>
      </c>
      <c r="H21" s="158">
        <f t="shared" si="8"/>
        <v>0.25</v>
      </c>
      <c r="I21" s="158">
        <f t="shared" si="8"/>
        <v>0.25</v>
      </c>
      <c r="J21" s="158">
        <f t="shared" si="8"/>
        <v>0.25</v>
      </c>
      <c r="K21" s="158">
        <f t="shared" si="8"/>
        <v>0.25</v>
      </c>
      <c r="L21" s="158">
        <f t="shared" si="8"/>
        <v>0.25</v>
      </c>
      <c r="M21" s="158">
        <f t="shared" si="8"/>
        <v>0.25</v>
      </c>
      <c r="N21" s="158">
        <f t="shared" si="8"/>
        <v>0.25</v>
      </c>
      <c r="O21" s="158">
        <f t="shared" si="8"/>
        <v>0.25</v>
      </c>
      <c r="P21" s="144"/>
      <c r="Q21" s="173">
        <f>SUM('Channel marketing budget'!$D21:$O21)</f>
        <v>3</v>
      </c>
      <c r="R21" s="147"/>
      <c r="S21" s="147"/>
    </row>
    <row r="22" spans="1:19" s="2" customFormat="1" ht="49.95" customHeight="1" x14ac:dyDescent="0.3">
      <c r="A22" s="8"/>
      <c r="B22" s="80" t="s">
        <v>52</v>
      </c>
      <c r="C22" s="81"/>
      <c r="D22" s="81">
        <v>500</v>
      </c>
      <c r="E22" s="81"/>
      <c r="F22" s="81"/>
      <c r="G22" s="81"/>
      <c r="H22" s="81"/>
      <c r="I22" s="81"/>
      <c r="J22" s="81"/>
      <c r="K22" s="81"/>
      <c r="L22" s="81"/>
      <c r="M22" s="81"/>
      <c r="N22" s="81"/>
      <c r="O22" s="81"/>
      <c r="P22" s="46"/>
      <c r="Q22" s="83">
        <f>SUM('Channel marketing budget'!$D22:$O22)</f>
        <v>500</v>
      </c>
      <c r="R22" s="24"/>
      <c r="S22" s="24"/>
    </row>
    <row r="23" spans="1:19" s="2" customFormat="1" ht="49.95" customHeight="1" x14ac:dyDescent="0.3">
      <c r="A23" s="8"/>
      <c r="B23" s="141" t="s">
        <v>4</v>
      </c>
      <c r="C23" s="158"/>
      <c r="D23" s="158">
        <v>10</v>
      </c>
      <c r="E23" s="158">
        <v>10</v>
      </c>
      <c r="F23" s="158">
        <v>10</v>
      </c>
      <c r="G23" s="158">
        <v>10</v>
      </c>
      <c r="H23" s="158">
        <v>10</v>
      </c>
      <c r="I23" s="158">
        <v>10</v>
      </c>
      <c r="J23" s="158">
        <v>10</v>
      </c>
      <c r="K23" s="158">
        <v>10</v>
      </c>
      <c r="L23" s="158">
        <v>10</v>
      </c>
      <c r="M23" s="158">
        <v>10</v>
      </c>
      <c r="N23" s="158">
        <v>10</v>
      </c>
      <c r="O23" s="158">
        <v>10</v>
      </c>
      <c r="P23" s="160"/>
      <c r="Q23" s="173">
        <f>SUM('Channel marketing budget'!$D23:$O23)</f>
        <v>120</v>
      </c>
      <c r="R23" s="147"/>
      <c r="S23" s="147"/>
    </row>
    <row r="24" spans="1:19" s="2" customFormat="1" ht="49.95" customHeight="1" x14ac:dyDescent="0.3">
      <c r="A24" s="8"/>
      <c r="B24" s="80" t="s">
        <v>53</v>
      </c>
      <c r="C24" s="81"/>
      <c r="D24" s="81">
        <v>25</v>
      </c>
      <c r="E24" s="81"/>
      <c r="F24" s="81"/>
      <c r="G24" s="81"/>
      <c r="H24" s="81"/>
      <c r="I24" s="81"/>
      <c r="J24" s="81"/>
      <c r="K24" s="81"/>
      <c r="L24" s="81"/>
      <c r="M24" s="81"/>
      <c r="N24" s="81">
        <v>25</v>
      </c>
      <c r="O24" s="81"/>
      <c r="P24" s="50"/>
      <c r="Q24" s="83">
        <f>SUM('Channel marketing budget'!$D24:$O24)</f>
        <v>50</v>
      </c>
      <c r="R24" s="24"/>
      <c r="S24" s="24"/>
    </row>
    <row r="25" spans="1:19" s="2" customFormat="1" ht="49.95" customHeight="1" x14ac:dyDescent="0.3">
      <c r="A25" s="8"/>
      <c r="B25" s="141" t="s">
        <v>54</v>
      </c>
      <c r="C25" s="158"/>
      <c r="D25" s="158"/>
      <c r="E25" s="158">
        <v>100</v>
      </c>
      <c r="F25" s="158"/>
      <c r="G25" s="158">
        <v>100</v>
      </c>
      <c r="H25" s="158"/>
      <c r="I25" s="158">
        <v>100</v>
      </c>
      <c r="J25" s="158"/>
      <c r="K25" s="158">
        <v>100</v>
      </c>
      <c r="L25" s="158"/>
      <c r="M25" s="158">
        <v>100</v>
      </c>
      <c r="N25" s="158"/>
      <c r="O25" s="158">
        <v>100</v>
      </c>
      <c r="P25" s="160"/>
      <c r="Q25" s="173">
        <f>SUM('Channel marketing budget'!$D25:$O25)</f>
        <v>600</v>
      </c>
      <c r="R25" s="147"/>
      <c r="S25" s="147"/>
    </row>
    <row r="26" spans="1:19" s="2" customFormat="1" ht="49.95" customHeight="1" x14ac:dyDescent="0.3">
      <c r="A26" s="8"/>
      <c r="B26" s="80" t="s">
        <v>55</v>
      </c>
      <c r="C26" s="81"/>
      <c r="D26" s="81">
        <v>100</v>
      </c>
      <c r="E26" s="81"/>
      <c r="F26" s="81">
        <v>100</v>
      </c>
      <c r="G26" s="81"/>
      <c r="H26" s="81">
        <v>100</v>
      </c>
      <c r="I26" s="81"/>
      <c r="J26" s="81">
        <v>100</v>
      </c>
      <c r="K26" s="81"/>
      <c r="L26" s="81">
        <v>100</v>
      </c>
      <c r="M26" s="81"/>
      <c r="N26" s="81">
        <v>100</v>
      </c>
      <c r="O26" s="81"/>
      <c r="P26" s="50"/>
      <c r="Q26" s="83">
        <f>SUM('Channel marketing budget'!$D26:$O26)</f>
        <v>600</v>
      </c>
      <c r="R26" s="24"/>
      <c r="S26" s="24"/>
    </row>
    <row r="27" spans="1:19" s="4" customFormat="1" ht="49.95" customHeight="1" x14ac:dyDescent="0.35">
      <c r="A27" s="9"/>
      <c r="B27" s="141" t="s">
        <v>56</v>
      </c>
      <c r="C27" s="158"/>
      <c r="D27" s="158"/>
      <c r="E27" s="158">
        <v>100</v>
      </c>
      <c r="F27" s="158"/>
      <c r="G27" s="158">
        <v>100</v>
      </c>
      <c r="H27" s="158">
        <v>100</v>
      </c>
      <c r="I27" s="158"/>
      <c r="J27" s="158"/>
      <c r="K27" s="158"/>
      <c r="L27" s="158">
        <v>100</v>
      </c>
      <c r="M27" s="158">
        <v>100</v>
      </c>
      <c r="N27" s="158"/>
      <c r="O27" s="158">
        <v>100</v>
      </c>
      <c r="P27" s="160"/>
      <c r="Q27" s="173">
        <f>SUM('Channel marketing budget'!$D27:$O27)</f>
        <v>600</v>
      </c>
      <c r="R27" s="147"/>
      <c r="S27" s="147"/>
    </row>
    <row r="28" spans="1:19" s="4" customFormat="1" ht="49.95" customHeight="1" thickBot="1" x14ac:dyDescent="0.4">
      <c r="A28" s="9"/>
      <c r="B28" s="71" t="s">
        <v>70</v>
      </c>
      <c r="C28" s="72"/>
      <c r="D28" s="73">
        <f t="shared" ref="D28:O28" si="9">SUM(D21:D24)</f>
        <v>535.25</v>
      </c>
      <c r="E28" s="73">
        <f t="shared" si="9"/>
        <v>10.25</v>
      </c>
      <c r="F28" s="73">
        <f t="shared" si="9"/>
        <v>10.25</v>
      </c>
      <c r="G28" s="73">
        <f t="shared" si="9"/>
        <v>10.25</v>
      </c>
      <c r="H28" s="73">
        <f t="shared" si="9"/>
        <v>10.25</v>
      </c>
      <c r="I28" s="73">
        <f t="shared" si="9"/>
        <v>10.25</v>
      </c>
      <c r="J28" s="73">
        <f t="shared" si="9"/>
        <v>10.25</v>
      </c>
      <c r="K28" s="73">
        <f t="shared" si="9"/>
        <v>10.25</v>
      </c>
      <c r="L28" s="73">
        <f t="shared" si="9"/>
        <v>10.25</v>
      </c>
      <c r="M28" s="73">
        <f t="shared" si="9"/>
        <v>10.25</v>
      </c>
      <c r="N28" s="73">
        <f t="shared" si="9"/>
        <v>35.25</v>
      </c>
      <c r="O28" s="73">
        <f t="shared" si="9"/>
        <v>10.25</v>
      </c>
      <c r="P28" s="51"/>
      <c r="Q28" s="39">
        <f>SUM(Q21:Q24)</f>
        <v>673</v>
      </c>
      <c r="R28" s="90"/>
      <c r="S28" s="87"/>
    </row>
    <row r="29" spans="1:19" s="36" customFormat="1" ht="49.95" customHeight="1" thickTop="1" x14ac:dyDescent="0.3">
      <c r="A29" s="35"/>
      <c r="B29" s="124" t="s">
        <v>38</v>
      </c>
      <c r="C29" s="120" t="s">
        <v>0</v>
      </c>
      <c r="D29" s="120" t="s">
        <v>74</v>
      </c>
      <c r="E29" s="120" t="s">
        <v>75</v>
      </c>
      <c r="F29" s="120" t="s">
        <v>76</v>
      </c>
      <c r="G29" s="120" t="s">
        <v>77</v>
      </c>
      <c r="H29" s="120" t="s">
        <v>66</v>
      </c>
      <c r="I29" s="120" t="s">
        <v>78</v>
      </c>
      <c r="J29" s="120" t="s">
        <v>79</v>
      </c>
      <c r="K29" s="120" t="s">
        <v>80</v>
      </c>
      <c r="L29" s="120" t="s">
        <v>81</v>
      </c>
      <c r="M29" s="120" t="s">
        <v>82</v>
      </c>
      <c r="N29" s="120" t="s">
        <v>84</v>
      </c>
      <c r="O29" s="120" t="s">
        <v>83</v>
      </c>
      <c r="P29" s="120"/>
      <c r="Q29" s="126"/>
      <c r="R29" s="127"/>
      <c r="S29" s="127"/>
    </row>
    <row r="30" spans="1:19" s="2" customFormat="1" ht="49.95" customHeight="1" x14ac:dyDescent="0.3">
      <c r="A30" s="8"/>
      <c r="B30" s="106" t="s">
        <v>39</v>
      </c>
      <c r="C30" s="107"/>
      <c r="D30" s="96"/>
      <c r="E30" s="96"/>
      <c r="F30" s="96"/>
      <c r="G30" s="96"/>
      <c r="H30" s="96"/>
      <c r="I30" s="96"/>
      <c r="J30" s="96"/>
      <c r="K30" s="96"/>
      <c r="L30" s="96"/>
      <c r="M30" s="96"/>
      <c r="N30" s="96"/>
      <c r="O30" s="96"/>
      <c r="P30" s="107"/>
      <c r="Q30" s="98"/>
      <c r="R30" s="99"/>
      <c r="S30" s="99"/>
    </row>
    <row r="31" spans="1:19" s="2" customFormat="1" ht="49.95" customHeight="1" x14ac:dyDescent="0.3">
      <c r="A31" s="8"/>
      <c r="B31" s="80" t="s">
        <v>57</v>
      </c>
      <c r="C31" s="84"/>
      <c r="D31" s="81"/>
      <c r="E31" s="81"/>
      <c r="F31" s="81"/>
      <c r="G31" s="81"/>
      <c r="H31" s="81"/>
      <c r="I31" s="81"/>
      <c r="J31" s="81"/>
      <c r="K31" s="81"/>
      <c r="L31" s="81"/>
      <c r="M31" s="81"/>
      <c r="N31" s="81"/>
      <c r="O31" s="81"/>
      <c r="P31" s="50"/>
      <c r="Q31" s="39">
        <f>SUM('Channel marketing budget'!$D31:$O31)</f>
        <v>0</v>
      </c>
      <c r="R31" s="25"/>
      <c r="S31" s="25"/>
    </row>
    <row r="32" spans="1:19" s="4" customFormat="1" ht="49.95" customHeight="1" x14ac:dyDescent="0.35">
      <c r="A32" s="9"/>
      <c r="B32" s="141" t="s">
        <v>5</v>
      </c>
      <c r="C32" s="142"/>
      <c r="D32" s="158">
        <v>1000</v>
      </c>
      <c r="E32" s="158">
        <v>1000</v>
      </c>
      <c r="F32" s="158">
        <v>1000</v>
      </c>
      <c r="G32" s="158">
        <v>1000</v>
      </c>
      <c r="H32" s="158">
        <v>1000</v>
      </c>
      <c r="I32" s="158">
        <v>1000</v>
      </c>
      <c r="J32" s="158">
        <v>1000</v>
      </c>
      <c r="K32" s="158">
        <v>1000</v>
      </c>
      <c r="L32" s="158">
        <v>1000</v>
      </c>
      <c r="M32" s="158">
        <v>1000</v>
      </c>
      <c r="N32" s="158">
        <v>1000</v>
      </c>
      <c r="O32" s="158">
        <v>1000</v>
      </c>
      <c r="P32" s="160"/>
      <c r="Q32" s="145">
        <f>SUM('Channel marketing budget'!$D32:$O32)</f>
        <v>12000</v>
      </c>
      <c r="R32" s="167"/>
      <c r="S32" s="167"/>
    </row>
    <row r="33" spans="1:19" s="3" customFormat="1" ht="49.95" customHeight="1" x14ac:dyDescent="0.35">
      <c r="A33" s="9"/>
      <c r="B33" s="80" t="s">
        <v>6</v>
      </c>
      <c r="C33" s="84"/>
      <c r="D33" s="81">
        <v>250</v>
      </c>
      <c r="E33" s="81">
        <v>250</v>
      </c>
      <c r="F33" s="81">
        <v>250</v>
      </c>
      <c r="G33" s="81">
        <v>250</v>
      </c>
      <c r="H33" s="81">
        <v>250</v>
      </c>
      <c r="I33" s="81">
        <v>250</v>
      </c>
      <c r="J33" s="81">
        <v>250</v>
      </c>
      <c r="K33" s="81">
        <v>250</v>
      </c>
      <c r="L33" s="81">
        <v>250</v>
      </c>
      <c r="M33" s="81">
        <v>250</v>
      </c>
      <c r="N33" s="81">
        <v>250</v>
      </c>
      <c r="O33" s="81">
        <v>250</v>
      </c>
      <c r="P33" s="50"/>
      <c r="Q33" s="39">
        <f>SUM('Channel marketing budget'!$D33:$O33)</f>
        <v>3000</v>
      </c>
      <c r="R33" s="25"/>
      <c r="S33" s="25"/>
    </row>
    <row r="34" spans="1:19" s="3" customFormat="1" ht="49.95" customHeight="1" thickBot="1" x14ac:dyDescent="0.4">
      <c r="A34" s="9"/>
      <c r="B34" s="170" t="s">
        <v>58</v>
      </c>
      <c r="C34" s="171"/>
      <c r="D34" s="172">
        <f>SUM(D31:D33)</f>
        <v>1250</v>
      </c>
      <c r="E34" s="172">
        <f t="shared" ref="E34:O34" si="10">SUM(E31:E33)</f>
        <v>1250</v>
      </c>
      <c r="F34" s="172">
        <f t="shared" si="10"/>
        <v>1250</v>
      </c>
      <c r="G34" s="172">
        <f t="shared" si="10"/>
        <v>1250</v>
      </c>
      <c r="H34" s="172">
        <f t="shared" si="10"/>
        <v>1250</v>
      </c>
      <c r="I34" s="172">
        <f t="shared" si="10"/>
        <v>1250</v>
      </c>
      <c r="J34" s="172">
        <f t="shared" si="10"/>
        <v>1250</v>
      </c>
      <c r="K34" s="172">
        <f t="shared" si="10"/>
        <v>1250</v>
      </c>
      <c r="L34" s="172">
        <f t="shared" si="10"/>
        <v>1250</v>
      </c>
      <c r="M34" s="172">
        <f t="shared" si="10"/>
        <v>1250</v>
      </c>
      <c r="N34" s="172">
        <f t="shared" si="10"/>
        <v>1250</v>
      </c>
      <c r="O34" s="172">
        <f t="shared" si="10"/>
        <v>1250</v>
      </c>
      <c r="P34" s="144"/>
      <c r="Q34" s="145">
        <f>SUM(Q31:Q33)</f>
        <v>15000</v>
      </c>
      <c r="R34" s="167"/>
      <c r="S34" s="167"/>
    </row>
    <row r="35" spans="1:19" s="2" customFormat="1" ht="49.95" customHeight="1" thickTop="1" thickBot="1" x14ac:dyDescent="0.4">
      <c r="A35" s="13"/>
      <c r="B35" s="65" t="s">
        <v>59</v>
      </c>
      <c r="C35" s="66"/>
      <c r="D35" s="67">
        <f>SUM('Channel marketing budget'!$D$34,'Channel marketing budget'!$D$28,'Channel marketing budget'!$D$18)</f>
        <v>1839</v>
      </c>
      <c r="E35" s="67">
        <f>SUM('Channel marketing budget'!$E$34,'Channel marketing budget'!$E$28,'Channel marketing budget'!$E$18)</f>
        <v>1281.8499999999999</v>
      </c>
      <c r="F35" s="67">
        <f>SUM('Channel marketing budget'!$F$34,'Channel marketing budget'!$F$28,'Channel marketing budget'!$F$18)</f>
        <v>1311.9375</v>
      </c>
      <c r="G35" s="67">
        <f>SUM('Channel marketing budget'!$G$34,'Channel marketing budget'!$G$28,'Channel marketing budget'!$G$18)</f>
        <v>1282.05</v>
      </c>
      <c r="H35" s="67">
        <f>SUM('Channel marketing budget'!$H$34,'Channel marketing budget'!$H$28,'Channel marketing budget'!$H$18)</f>
        <v>1311.9480000000001</v>
      </c>
      <c r="I35" s="67">
        <f>SUM('Channel marketing budget'!$I$34,'Channel marketing budget'!$I$28,'Channel marketing budget'!$I$18)</f>
        <v>1281.9375</v>
      </c>
      <c r="J35" s="67">
        <f>SUM('Channel marketing budget'!$J$34,'Channel marketing budget'!$J$28,'Channel marketing budget'!$J$18)</f>
        <v>1311.9</v>
      </c>
      <c r="K35" s="67">
        <f>SUM('Channel marketing budget'!$K$34,'Channel marketing budget'!$K$28,'Channel marketing budget'!$K$18)</f>
        <v>1281.8399999999999</v>
      </c>
      <c r="L35" s="67">
        <f>SUM('Channel marketing budget'!$L$34,'Channel marketing budget'!$L$28,'Channel marketing budget'!$L$18)</f>
        <v>1311.8</v>
      </c>
      <c r="M35" s="67">
        <f>SUM('Channel marketing budget'!$M$34,'Channel marketing budget'!$M$28,'Channel marketing budget'!$M$18)</f>
        <v>1281.8</v>
      </c>
      <c r="N35" s="67">
        <f>SUM('Channel marketing budget'!$N$34,'Channel marketing budget'!$N$28,'Channel marketing budget'!$N$18)</f>
        <v>1336.8</v>
      </c>
      <c r="O35" s="67">
        <f>SUM('Channel marketing budget'!$O$34,'Channel marketing budget'!$O$28,'Channel marketing budget'!$O$18)</f>
        <v>1281.8</v>
      </c>
      <c r="P35" s="52"/>
      <c r="Q35" s="39">
        <f>SUM(Q34,Q28,Q18,Q10)</f>
        <v>16431.613000000001</v>
      </c>
      <c r="R35" s="91"/>
      <c r="S35" s="87"/>
    </row>
    <row r="36" spans="1:19" s="36" customFormat="1" ht="49.95" customHeight="1" x14ac:dyDescent="0.3">
      <c r="A36" s="35"/>
      <c r="B36" s="132" t="s">
        <v>40</v>
      </c>
      <c r="C36" s="133" t="s">
        <v>0</v>
      </c>
      <c r="D36" s="120" t="s">
        <v>74</v>
      </c>
      <c r="E36" s="120" t="s">
        <v>75</v>
      </c>
      <c r="F36" s="120" t="s">
        <v>76</v>
      </c>
      <c r="G36" s="120" t="s">
        <v>77</v>
      </c>
      <c r="H36" s="120" t="s">
        <v>66</v>
      </c>
      <c r="I36" s="120" t="s">
        <v>78</v>
      </c>
      <c r="J36" s="120" t="s">
        <v>79</v>
      </c>
      <c r="K36" s="120" t="s">
        <v>80</v>
      </c>
      <c r="L36" s="120" t="s">
        <v>81</v>
      </c>
      <c r="M36" s="120" t="s">
        <v>82</v>
      </c>
      <c r="N36" s="120" t="s">
        <v>84</v>
      </c>
      <c r="O36" s="120" t="s">
        <v>83</v>
      </c>
      <c r="P36" s="134"/>
      <c r="Q36" s="135"/>
      <c r="R36" s="134"/>
      <c r="S36" s="134"/>
    </row>
    <row r="37" spans="1:19" s="2" customFormat="1" ht="49.95" customHeight="1" x14ac:dyDescent="0.3">
      <c r="A37" s="8"/>
      <c r="B37" s="94" t="s">
        <v>16</v>
      </c>
      <c r="C37" s="100"/>
      <c r="D37" s="96">
        <v>0.1</v>
      </c>
      <c r="E37" s="96">
        <v>0.1</v>
      </c>
      <c r="F37" s="96">
        <v>0.1</v>
      </c>
      <c r="G37" s="96">
        <v>0.1</v>
      </c>
      <c r="H37" s="96">
        <v>0.1</v>
      </c>
      <c r="I37" s="96">
        <v>0.1</v>
      </c>
      <c r="J37" s="96">
        <v>0.1</v>
      </c>
      <c r="K37" s="96">
        <v>0.1</v>
      </c>
      <c r="L37" s="96">
        <v>0.1</v>
      </c>
      <c r="M37" s="96">
        <v>0.1</v>
      </c>
      <c r="N37" s="96">
        <v>0.1</v>
      </c>
      <c r="O37" s="96">
        <v>0.1</v>
      </c>
      <c r="P37" s="105"/>
      <c r="Q37" s="98"/>
      <c r="R37" s="104"/>
      <c r="S37" s="104"/>
    </row>
    <row r="38" spans="1:19" s="2" customFormat="1" ht="49.95" customHeight="1" x14ac:dyDescent="0.3">
      <c r="A38" s="8"/>
      <c r="B38" s="80" t="s">
        <v>7</v>
      </c>
      <c r="C38" s="81"/>
      <c r="D38" s="81">
        <v>50</v>
      </c>
      <c r="E38" s="81">
        <v>50</v>
      </c>
      <c r="F38" s="81">
        <v>50</v>
      </c>
      <c r="G38" s="81">
        <v>50</v>
      </c>
      <c r="H38" s="81">
        <v>50</v>
      </c>
      <c r="I38" s="81">
        <v>50</v>
      </c>
      <c r="J38" s="81">
        <v>50</v>
      </c>
      <c r="K38" s="81">
        <v>50</v>
      </c>
      <c r="L38" s="81">
        <v>50</v>
      </c>
      <c r="M38" s="81">
        <v>50</v>
      </c>
      <c r="N38" s="81">
        <v>50</v>
      </c>
      <c r="O38" s="81">
        <v>50</v>
      </c>
      <c r="P38" s="46"/>
      <c r="Q38" s="39">
        <f>SUM('Channel marketing budget'!$D38:$O38)</f>
        <v>600</v>
      </c>
      <c r="R38" s="25"/>
      <c r="S38" s="25"/>
    </row>
    <row r="39" spans="1:19" s="2" customFormat="1" ht="49.95" customHeight="1" x14ac:dyDescent="0.3">
      <c r="A39" s="8"/>
      <c r="B39" s="141" t="s">
        <v>3</v>
      </c>
      <c r="C39" s="158"/>
      <c r="D39" s="143">
        <v>250</v>
      </c>
      <c r="E39" s="143">
        <v>250</v>
      </c>
      <c r="F39" s="143">
        <v>250</v>
      </c>
      <c r="G39" s="143">
        <v>250</v>
      </c>
      <c r="H39" s="143">
        <v>250</v>
      </c>
      <c r="I39" s="143">
        <v>250</v>
      </c>
      <c r="J39" s="143">
        <v>250</v>
      </c>
      <c r="K39" s="143">
        <v>250</v>
      </c>
      <c r="L39" s="143">
        <v>250</v>
      </c>
      <c r="M39" s="143">
        <v>250</v>
      </c>
      <c r="N39" s="143">
        <v>250</v>
      </c>
      <c r="O39" s="143">
        <v>250</v>
      </c>
      <c r="P39" s="160"/>
      <c r="Q39" s="145">
        <f>SUM('Channel marketing budget'!$D39:$O39)</f>
        <v>3000</v>
      </c>
      <c r="R39" s="167"/>
      <c r="S39" s="167"/>
    </row>
    <row r="40" spans="1:19" s="3" customFormat="1" ht="49.95" customHeight="1" x14ac:dyDescent="0.35">
      <c r="A40" s="9"/>
      <c r="B40" s="80" t="s">
        <v>8</v>
      </c>
      <c r="C40" s="81"/>
      <c r="D40" s="85">
        <v>600</v>
      </c>
      <c r="E40" s="85">
        <v>600</v>
      </c>
      <c r="F40" s="85">
        <v>600</v>
      </c>
      <c r="G40" s="85">
        <v>600</v>
      </c>
      <c r="H40" s="85">
        <v>600</v>
      </c>
      <c r="I40" s="85">
        <v>600</v>
      </c>
      <c r="J40" s="85">
        <v>600</v>
      </c>
      <c r="K40" s="85">
        <v>600</v>
      </c>
      <c r="L40" s="85">
        <v>600</v>
      </c>
      <c r="M40" s="85">
        <v>600</v>
      </c>
      <c r="N40" s="85">
        <v>600</v>
      </c>
      <c r="O40" s="85">
        <v>600</v>
      </c>
      <c r="P40" s="50"/>
      <c r="Q40" s="39">
        <f>SUM('Channel marketing budget'!$D40:$O40)</f>
        <v>7200</v>
      </c>
      <c r="R40" s="25"/>
      <c r="S40" s="25"/>
    </row>
    <row r="41" spans="1:19" s="3" customFormat="1" ht="49.95" customHeight="1" x14ac:dyDescent="0.35">
      <c r="A41" s="9"/>
      <c r="B41" s="141" t="s">
        <v>9</v>
      </c>
      <c r="C41" s="157">
        <v>0.1</v>
      </c>
      <c r="D41" s="143">
        <f t="shared" ref="D41:O41" si="11">D4*D37*$C$41</f>
        <v>7.5</v>
      </c>
      <c r="E41" s="143">
        <f t="shared" si="11"/>
        <v>2</v>
      </c>
      <c r="F41" s="143">
        <f t="shared" si="11"/>
        <v>5</v>
      </c>
      <c r="G41" s="143">
        <f t="shared" si="11"/>
        <v>15</v>
      </c>
      <c r="H41" s="143">
        <f t="shared" si="11"/>
        <v>12</v>
      </c>
      <c r="I41" s="143">
        <f t="shared" si="11"/>
        <v>15</v>
      </c>
      <c r="J41" s="143">
        <f t="shared" si="11"/>
        <v>15</v>
      </c>
      <c r="K41" s="143">
        <f t="shared" si="11"/>
        <v>18</v>
      </c>
      <c r="L41" s="143">
        <f t="shared" si="11"/>
        <v>20</v>
      </c>
      <c r="M41" s="143">
        <f t="shared" si="11"/>
        <v>20</v>
      </c>
      <c r="N41" s="143">
        <f t="shared" si="11"/>
        <v>20</v>
      </c>
      <c r="O41" s="143">
        <f t="shared" si="11"/>
        <v>20</v>
      </c>
      <c r="P41" s="164"/>
      <c r="Q41" s="145">
        <f>SUM('Channel marketing budget'!$D41:$O41)</f>
        <v>169.5</v>
      </c>
      <c r="R41" s="167"/>
      <c r="S41" s="167"/>
    </row>
    <row r="42" spans="1:19" s="20" customFormat="1" ht="49.95" customHeight="1" x14ac:dyDescent="0.5">
      <c r="A42" s="19"/>
      <c r="B42" s="80" t="s">
        <v>60</v>
      </c>
      <c r="C42" s="86">
        <v>0.1</v>
      </c>
      <c r="D42" s="85">
        <f t="shared" ref="D42:O42" si="12">D4*D37*$C$42</f>
        <v>7.5</v>
      </c>
      <c r="E42" s="85">
        <f t="shared" si="12"/>
        <v>2</v>
      </c>
      <c r="F42" s="85">
        <f t="shared" si="12"/>
        <v>5</v>
      </c>
      <c r="G42" s="85">
        <f t="shared" si="12"/>
        <v>15</v>
      </c>
      <c r="H42" s="85">
        <f t="shared" si="12"/>
        <v>12</v>
      </c>
      <c r="I42" s="85">
        <f t="shared" si="12"/>
        <v>15</v>
      </c>
      <c r="J42" s="85">
        <f t="shared" si="12"/>
        <v>15</v>
      </c>
      <c r="K42" s="85">
        <f t="shared" si="12"/>
        <v>18</v>
      </c>
      <c r="L42" s="85">
        <f t="shared" si="12"/>
        <v>20</v>
      </c>
      <c r="M42" s="85">
        <f t="shared" si="12"/>
        <v>20</v>
      </c>
      <c r="N42" s="85">
        <f t="shared" si="12"/>
        <v>20</v>
      </c>
      <c r="O42" s="85">
        <f t="shared" si="12"/>
        <v>20</v>
      </c>
      <c r="P42" s="46"/>
      <c r="Q42" s="39">
        <f>SUM('Channel marketing budget'!$D42:$O42)</f>
        <v>169.5</v>
      </c>
      <c r="R42" s="25"/>
      <c r="S42" s="25"/>
    </row>
    <row r="43" spans="1:19" s="2" customFormat="1" ht="49.95" customHeight="1" thickBot="1" x14ac:dyDescent="0.35">
      <c r="A43" s="8"/>
      <c r="B43" s="148" t="s">
        <v>69</v>
      </c>
      <c r="C43" s="168"/>
      <c r="D43" s="150">
        <f>SUM(D38:D42)</f>
        <v>915</v>
      </c>
      <c r="E43" s="150">
        <f t="shared" ref="E43:O43" si="13">SUM(E38:E42)</f>
        <v>904</v>
      </c>
      <c r="F43" s="150">
        <f t="shared" si="13"/>
        <v>910</v>
      </c>
      <c r="G43" s="150">
        <f t="shared" si="13"/>
        <v>930</v>
      </c>
      <c r="H43" s="150">
        <f t="shared" si="13"/>
        <v>924</v>
      </c>
      <c r="I43" s="150">
        <f t="shared" si="13"/>
        <v>930</v>
      </c>
      <c r="J43" s="150">
        <f t="shared" si="13"/>
        <v>930</v>
      </c>
      <c r="K43" s="150">
        <f t="shared" si="13"/>
        <v>936</v>
      </c>
      <c r="L43" s="150">
        <f t="shared" si="13"/>
        <v>940</v>
      </c>
      <c r="M43" s="150">
        <f t="shared" si="13"/>
        <v>940</v>
      </c>
      <c r="N43" s="150">
        <f t="shared" si="13"/>
        <v>940</v>
      </c>
      <c r="O43" s="150">
        <f t="shared" si="13"/>
        <v>940</v>
      </c>
      <c r="P43" s="169"/>
      <c r="Q43" s="145">
        <f>SUM(Q38:Q42)</f>
        <v>11139</v>
      </c>
      <c r="R43" s="155"/>
      <c r="S43" s="153"/>
    </row>
    <row r="44" spans="1:19" s="36" customFormat="1" ht="49.95" customHeight="1" thickTop="1" x14ac:dyDescent="0.3">
      <c r="A44" s="35"/>
      <c r="B44" s="124" t="s">
        <v>41</v>
      </c>
      <c r="C44" s="120" t="s">
        <v>0</v>
      </c>
      <c r="D44" s="120" t="s">
        <v>74</v>
      </c>
      <c r="E44" s="120" t="s">
        <v>75</v>
      </c>
      <c r="F44" s="120" t="s">
        <v>76</v>
      </c>
      <c r="G44" s="120" t="s">
        <v>77</v>
      </c>
      <c r="H44" s="120" t="s">
        <v>66</v>
      </c>
      <c r="I44" s="120" t="s">
        <v>78</v>
      </c>
      <c r="J44" s="120" t="s">
        <v>79</v>
      </c>
      <c r="K44" s="120" t="s">
        <v>80</v>
      </c>
      <c r="L44" s="120" t="s">
        <v>81</v>
      </c>
      <c r="M44" s="120" t="s">
        <v>82</v>
      </c>
      <c r="N44" s="120" t="s">
        <v>84</v>
      </c>
      <c r="O44" s="120" t="s">
        <v>83</v>
      </c>
      <c r="P44" s="120"/>
      <c r="Q44" s="126"/>
      <c r="R44" s="127"/>
      <c r="S44" s="127"/>
    </row>
    <row r="45" spans="1:19" s="2" customFormat="1" ht="49.95" customHeight="1" x14ac:dyDescent="0.3">
      <c r="A45" s="8"/>
      <c r="B45" s="94" t="s">
        <v>17</v>
      </c>
      <c r="C45" s="100"/>
      <c r="D45" s="96">
        <v>0</v>
      </c>
      <c r="E45" s="96">
        <v>0</v>
      </c>
      <c r="F45" s="96">
        <v>0</v>
      </c>
      <c r="G45" s="96">
        <v>0</v>
      </c>
      <c r="H45" s="96">
        <v>0</v>
      </c>
      <c r="I45" s="96">
        <v>0.15</v>
      </c>
      <c r="J45" s="96">
        <v>0.2</v>
      </c>
      <c r="K45" s="96">
        <v>0.4</v>
      </c>
      <c r="L45" s="96">
        <v>0.4</v>
      </c>
      <c r="M45" s="96">
        <v>0.4</v>
      </c>
      <c r="N45" s="96">
        <v>0.4</v>
      </c>
      <c r="O45" s="96">
        <v>0.4</v>
      </c>
      <c r="P45" s="104"/>
      <c r="Q45" s="98"/>
      <c r="R45" s="99"/>
      <c r="S45" s="99"/>
    </row>
    <row r="46" spans="1:19" s="3" customFormat="1" ht="49.95" customHeight="1" x14ac:dyDescent="0.35">
      <c r="A46" s="9"/>
      <c r="B46" s="80" t="s">
        <v>7</v>
      </c>
      <c r="C46" s="81"/>
      <c r="D46" s="81">
        <v>50</v>
      </c>
      <c r="E46" s="81">
        <v>50</v>
      </c>
      <c r="F46" s="81">
        <v>50</v>
      </c>
      <c r="G46" s="81">
        <v>50</v>
      </c>
      <c r="H46" s="81">
        <v>50</v>
      </c>
      <c r="I46" s="81">
        <v>50</v>
      </c>
      <c r="J46" s="81">
        <v>50</v>
      </c>
      <c r="K46" s="81">
        <v>50</v>
      </c>
      <c r="L46" s="81">
        <v>50</v>
      </c>
      <c r="M46" s="81">
        <v>50</v>
      </c>
      <c r="N46" s="81">
        <v>50</v>
      </c>
      <c r="O46" s="81">
        <v>50</v>
      </c>
      <c r="P46" s="50"/>
      <c r="Q46" s="39">
        <f>SUM('Channel marketing budget'!$D46:$O46)</f>
        <v>600</v>
      </c>
      <c r="R46" s="26"/>
      <c r="S46" s="27"/>
    </row>
    <row r="47" spans="1:19" s="3" customFormat="1" ht="49.95" customHeight="1" x14ac:dyDescent="0.35">
      <c r="A47" s="9"/>
      <c r="B47" s="141" t="s">
        <v>3</v>
      </c>
      <c r="C47" s="158"/>
      <c r="D47" s="143">
        <v>250</v>
      </c>
      <c r="E47" s="143">
        <v>250</v>
      </c>
      <c r="F47" s="143">
        <v>250</v>
      </c>
      <c r="G47" s="143">
        <v>250</v>
      </c>
      <c r="H47" s="143">
        <v>250</v>
      </c>
      <c r="I47" s="143">
        <v>250</v>
      </c>
      <c r="J47" s="143">
        <v>250</v>
      </c>
      <c r="K47" s="143">
        <v>250</v>
      </c>
      <c r="L47" s="143">
        <v>250</v>
      </c>
      <c r="M47" s="143">
        <v>250</v>
      </c>
      <c r="N47" s="143">
        <v>250</v>
      </c>
      <c r="O47" s="143">
        <v>250</v>
      </c>
      <c r="P47" s="164"/>
      <c r="Q47" s="145">
        <f>SUM('Channel marketing budget'!$D47:$O47)</f>
        <v>3000</v>
      </c>
      <c r="R47" s="165"/>
      <c r="S47" s="166"/>
    </row>
    <row r="48" spans="1:19" s="20" customFormat="1" ht="49.95" customHeight="1" x14ac:dyDescent="0.5">
      <c r="A48" s="19"/>
      <c r="B48" s="80" t="s">
        <v>8</v>
      </c>
      <c r="C48" s="81"/>
      <c r="D48" s="85">
        <v>600</v>
      </c>
      <c r="E48" s="85">
        <v>600</v>
      </c>
      <c r="F48" s="85">
        <v>600</v>
      </c>
      <c r="G48" s="85">
        <v>600</v>
      </c>
      <c r="H48" s="85">
        <v>600</v>
      </c>
      <c r="I48" s="85">
        <v>600</v>
      </c>
      <c r="J48" s="85">
        <v>600</v>
      </c>
      <c r="K48" s="85">
        <v>600</v>
      </c>
      <c r="L48" s="85">
        <v>600</v>
      </c>
      <c r="M48" s="85">
        <v>600</v>
      </c>
      <c r="N48" s="85">
        <v>600</v>
      </c>
      <c r="O48" s="85">
        <v>600</v>
      </c>
      <c r="P48" s="46"/>
      <c r="Q48" s="39">
        <f>SUM('Channel marketing budget'!$D48:$O48)</f>
        <v>7200</v>
      </c>
      <c r="R48" s="26"/>
      <c r="S48" s="27"/>
    </row>
    <row r="49" spans="1:19" s="2" customFormat="1" ht="49.95" customHeight="1" x14ac:dyDescent="0.3">
      <c r="A49" s="8"/>
      <c r="B49" s="141" t="s">
        <v>61</v>
      </c>
      <c r="C49" s="157">
        <v>0.15</v>
      </c>
      <c r="D49" s="158">
        <f t="shared" ref="D49:O49" si="14">D4*D45*$C$49</f>
        <v>0</v>
      </c>
      <c r="E49" s="158">
        <f t="shared" si="14"/>
        <v>0</v>
      </c>
      <c r="F49" s="158">
        <f t="shared" si="14"/>
        <v>0</v>
      </c>
      <c r="G49" s="158">
        <f t="shared" si="14"/>
        <v>0</v>
      </c>
      <c r="H49" s="158">
        <f t="shared" si="14"/>
        <v>0</v>
      </c>
      <c r="I49" s="158">
        <f t="shared" si="14"/>
        <v>33.75</v>
      </c>
      <c r="J49" s="158">
        <f t="shared" si="14"/>
        <v>45</v>
      </c>
      <c r="K49" s="158">
        <f t="shared" si="14"/>
        <v>108</v>
      </c>
      <c r="L49" s="158">
        <f t="shared" si="14"/>
        <v>120</v>
      </c>
      <c r="M49" s="158">
        <f t="shared" si="14"/>
        <v>120</v>
      </c>
      <c r="N49" s="158">
        <f t="shared" si="14"/>
        <v>120</v>
      </c>
      <c r="O49" s="158">
        <f t="shared" si="14"/>
        <v>120</v>
      </c>
      <c r="P49" s="160"/>
      <c r="Q49" s="161">
        <f>SUM('Channel marketing budget'!$D49:$O49)</f>
        <v>666.75</v>
      </c>
      <c r="R49" s="162"/>
      <c r="S49" s="163"/>
    </row>
    <row r="50" spans="1:19" s="2" customFormat="1" ht="49.95" customHeight="1" thickBot="1" x14ac:dyDescent="0.35">
      <c r="A50" s="8"/>
      <c r="B50" s="74" t="s">
        <v>68</v>
      </c>
      <c r="C50" s="75"/>
      <c r="D50" s="76">
        <f>SUM(D46:D49)</f>
        <v>900</v>
      </c>
      <c r="E50" s="76">
        <f t="shared" ref="E50:O50" si="15">SUM(E46:E49)</f>
        <v>900</v>
      </c>
      <c r="F50" s="76">
        <f t="shared" si="15"/>
        <v>900</v>
      </c>
      <c r="G50" s="76">
        <f t="shared" si="15"/>
        <v>900</v>
      </c>
      <c r="H50" s="76">
        <f t="shared" si="15"/>
        <v>900</v>
      </c>
      <c r="I50" s="76">
        <f t="shared" si="15"/>
        <v>933.75</v>
      </c>
      <c r="J50" s="76">
        <f t="shared" si="15"/>
        <v>945</v>
      </c>
      <c r="K50" s="76">
        <f t="shared" si="15"/>
        <v>1008</v>
      </c>
      <c r="L50" s="76">
        <f t="shared" si="15"/>
        <v>1020</v>
      </c>
      <c r="M50" s="76">
        <f t="shared" si="15"/>
        <v>1020</v>
      </c>
      <c r="N50" s="76">
        <f t="shared" si="15"/>
        <v>1020</v>
      </c>
      <c r="O50" s="76">
        <f t="shared" si="15"/>
        <v>1020</v>
      </c>
      <c r="P50" s="53"/>
      <c r="Q50" s="40">
        <f>SUM(Q46:Q49)</f>
        <v>11466.75</v>
      </c>
      <c r="R50" s="92"/>
      <c r="S50" s="87"/>
    </row>
    <row r="51" spans="1:19" s="36" customFormat="1" ht="49.95" customHeight="1" thickTop="1" x14ac:dyDescent="0.3">
      <c r="A51" s="35"/>
      <c r="B51" s="132" t="s">
        <v>42</v>
      </c>
      <c r="C51" s="133" t="s">
        <v>0</v>
      </c>
      <c r="D51" s="120" t="s">
        <v>74</v>
      </c>
      <c r="E51" s="120" t="s">
        <v>75</v>
      </c>
      <c r="F51" s="120" t="s">
        <v>76</v>
      </c>
      <c r="G51" s="120" t="s">
        <v>77</v>
      </c>
      <c r="H51" s="120" t="s">
        <v>66</v>
      </c>
      <c r="I51" s="120" t="s">
        <v>78</v>
      </c>
      <c r="J51" s="120" t="s">
        <v>79</v>
      </c>
      <c r="K51" s="120" t="s">
        <v>80</v>
      </c>
      <c r="L51" s="120" t="s">
        <v>81</v>
      </c>
      <c r="M51" s="120" t="s">
        <v>82</v>
      </c>
      <c r="N51" s="120" t="s">
        <v>84</v>
      </c>
      <c r="O51" s="120" t="s">
        <v>83</v>
      </c>
      <c r="P51" s="134"/>
      <c r="Q51" s="135"/>
      <c r="R51" s="136"/>
      <c r="S51" s="136"/>
    </row>
    <row r="52" spans="1:19" s="3" customFormat="1" ht="49.95" customHeight="1" x14ac:dyDescent="0.4">
      <c r="A52" s="9"/>
      <c r="B52" s="94" t="s">
        <v>18</v>
      </c>
      <c r="C52" s="100"/>
      <c r="D52" s="96">
        <v>0</v>
      </c>
      <c r="E52" s="96">
        <v>0</v>
      </c>
      <c r="F52" s="96">
        <v>0.25</v>
      </c>
      <c r="G52" s="96">
        <v>0.6</v>
      </c>
      <c r="H52" s="96">
        <v>0.67</v>
      </c>
      <c r="I52" s="96">
        <v>0.6</v>
      </c>
      <c r="J52" s="96">
        <v>0.6</v>
      </c>
      <c r="K52" s="96">
        <v>0.5</v>
      </c>
      <c r="L52" s="96">
        <v>0.3</v>
      </c>
      <c r="M52" s="96">
        <v>0.3</v>
      </c>
      <c r="N52" s="96">
        <v>0.3</v>
      </c>
      <c r="O52" s="96">
        <v>0.3</v>
      </c>
      <c r="P52" s="101"/>
      <c r="Q52" s="102"/>
      <c r="R52" s="103"/>
      <c r="S52" s="103"/>
    </row>
    <row r="53" spans="1:19" s="3" customFormat="1" ht="49.95" customHeight="1" x14ac:dyDescent="0.35">
      <c r="A53" s="9"/>
      <c r="B53" s="80" t="s">
        <v>7</v>
      </c>
      <c r="C53" s="81"/>
      <c r="D53" s="81">
        <v>50</v>
      </c>
      <c r="E53" s="81">
        <v>50</v>
      </c>
      <c r="F53" s="81">
        <v>50</v>
      </c>
      <c r="G53" s="81">
        <v>50</v>
      </c>
      <c r="H53" s="81">
        <v>50</v>
      </c>
      <c r="I53" s="81">
        <v>50</v>
      </c>
      <c r="J53" s="81">
        <v>50</v>
      </c>
      <c r="K53" s="81">
        <v>50</v>
      </c>
      <c r="L53" s="81">
        <v>50</v>
      </c>
      <c r="M53" s="81">
        <v>50</v>
      </c>
      <c r="N53" s="81">
        <v>50</v>
      </c>
      <c r="O53" s="81">
        <v>50</v>
      </c>
      <c r="P53" s="54"/>
      <c r="Q53" s="55"/>
      <c r="R53" s="28"/>
      <c r="S53" s="28"/>
    </row>
    <row r="54" spans="1:19" s="20" customFormat="1" ht="49.95" customHeight="1" x14ac:dyDescent="0.5">
      <c r="A54" s="19"/>
      <c r="B54" s="141" t="s">
        <v>3</v>
      </c>
      <c r="C54" s="158"/>
      <c r="D54" s="143">
        <v>250</v>
      </c>
      <c r="E54" s="143">
        <v>250</v>
      </c>
      <c r="F54" s="143">
        <v>250</v>
      </c>
      <c r="G54" s="143">
        <v>250</v>
      </c>
      <c r="H54" s="143">
        <v>250</v>
      </c>
      <c r="I54" s="143">
        <v>250</v>
      </c>
      <c r="J54" s="143">
        <v>250</v>
      </c>
      <c r="K54" s="143">
        <v>250</v>
      </c>
      <c r="L54" s="143">
        <v>250</v>
      </c>
      <c r="M54" s="143">
        <v>250</v>
      </c>
      <c r="N54" s="143">
        <v>250</v>
      </c>
      <c r="O54" s="143">
        <v>250</v>
      </c>
      <c r="P54" s="144"/>
      <c r="Q54" s="145">
        <f>SUM('Channel marketing budget'!$D53:$O53)</f>
        <v>600</v>
      </c>
      <c r="R54" s="159"/>
      <c r="S54" s="159"/>
    </row>
    <row r="55" spans="1:19" s="2" customFormat="1" ht="49.95" customHeight="1" x14ac:dyDescent="0.3">
      <c r="A55" s="8"/>
      <c r="B55" s="80" t="s">
        <v>8</v>
      </c>
      <c r="C55" s="81"/>
      <c r="D55" s="85">
        <v>600</v>
      </c>
      <c r="E55" s="85">
        <v>600</v>
      </c>
      <c r="F55" s="85">
        <v>600</v>
      </c>
      <c r="G55" s="85">
        <v>600</v>
      </c>
      <c r="H55" s="85">
        <v>600</v>
      </c>
      <c r="I55" s="85">
        <v>600</v>
      </c>
      <c r="J55" s="85">
        <v>600</v>
      </c>
      <c r="K55" s="85">
        <v>600</v>
      </c>
      <c r="L55" s="85">
        <v>600</v>
      </c>
      <c r="M55" s="85">
        <v>600</v>
      </c>
      <c r="N55" s="85">
        <v>600</v>
      </c>
      <c r="O55" s="85">
        <v>600</v>
      </c>
      <c r="P55" s="50"/>
      <c r="Q55" s="39">
        <f>SUM('Channel marketing budget'!$D54:$O54)</f>
        <v>3000</v>
      </c>
      <c r="R55" s="29"/>
      <c r="S55" s="29"/>
    </row>
    <row r="56" spans="1:19" s="2" customFormat="1" ht="49.95" customHeight="1" x14ac:dyDescent="0.3">
      <c r="A56" s="8"/>
      <c r="B56" s="141" t="s">
        <v>62</v>
      </c>
      <c r="C56" s="157">
        <v>0.1</v>
      </c>
      <c r="D56" s="158">
        <f t="shared" ref="D56:O56" si="16">D4*D52*$C$56</f>
        <v>0</v>
      </c>
      <c r="E56" s="158">
        <f t="shared" si="16"/>
        <v>0</v>
      </c>
      <c r="F56" s="158">
        <f t="shared" si="16"/>
        <v>12.5</v>
      </c>
      <c r="G56" s="158">
        <f t="shared" si="16"/>
        <v>90</v>
      </c>
      <c r="H56" s="158">
        <f t="shared" si="16"/>
        <v>80.400000000000006</v>
      </c>
      <c r="I56" s="158">
        <f t="shared" si="16"/>
        <v>90</v>
      </c>
      <c r="J56" s="158">
        <f t="shared" si="16"/>
        <v>90</v>
      </c>
      <c r="K56" s="158">
        <f t="shared" si="16"/>
        <v>90</v>
      </c>
      <c r="L56" s="158">
        <f t="shared" si="16"/>
        <v>60</v>
      </c>
      <c r="M56" s="158">
        <f t="shared" si="16"/>
        <v>60</v>
      </c>
      <c r="N56" s="158">
        <f t="shared" si="16"/>
        <v>60</v>
      </c>
      <c r="O56" s="158">
        <f t="shared" si="16"/>
        <v>60</v>
      </c>
      <c r="P56" s="144"/>
      <c r="Q56" s="145">
        <f>SUM('Channel marketing budget'!$D56:$O56)</f>
        <v>692.9</v>
      </c>
      <c r="R56" s="159"/>
      <c r="S56" s="159"/>
    </row>
    <row r="57" spans="1:19" s="2" customFormat="1" ht="49.95" customHeight="1" thickBot="1" x14ac:dyDescent="0.35">
      <c r="A57" s="8"/>
      <c r="B57" s="71" t="s">
        <v>71</v>
      </c>
      <c r="C57" s="72"/>
      <c r="D57" s="73">
        <f>SUM(D53:D56)</f>
        <v>900</v>
      </c>
      <c r="E57" s="73">
        <f t="shared" ref="E57:O57" si="17">SUM(E53:E56)</f>
        <v>900</v>
      </c>
      <c r="F57" s="73">
        <f t="shared" si="17"/>
        <v>912.5</v>
      </c>
      <c r="G57" s="73">
        <f t="shared" si="17"/>
        <v>990</v>
      </c>
      <c r="H57" s="73">
        <f t="shared" si="17"/>
        <v>980.4</v>
      </c>
      <c r="I57" s="73">
        <f t="shared" si="17"/>
        <v>990</v>
      </c>
      <c r="J57" s="73">
        <f t="shared" si="17"/>
        <v>990</v>
      </c>
      <c r="K57" s="73">
        <f t="shared" si="17"/>
        <v>990</v>
      </c>
      <c r="L57" s="73">
        <f t="shared" si="17"/>
        <v>960</v>
      </c>
      <c r="M57" s="73">
        <f t="shared" si="17"/>
        <v>960</v>
      </c>
      <c r="N57" s="73">
        <f t="shared" si="17"/>
        <v>960</v>
      </c>
      <c r="O57" s="73">
        <f t="shared" si="17"/>
        <v>960</v>
      </c>
      <c r="P57" s="50"/>
      <c r="Q57" s="39">
        <f>SUM(Q54:Q56)</f>
        <v>4292.8999999999996</v>
      </c>
      <c r="R57" s="93"/>
      <c r="S57" s="87"/>
    </row>
    <row r="58" spans="1:19" s="34" customFormat="1" ht="49.95" customHeight="1" thickTop="1" x14ac:dyDescent="0.4">
      <c r="A58" s="35"/>
      <c r="B58" s="132" t="s">
        <v>43</v>
      </c>
      <c r="C58" s="133" t="s">
        <v>0</v>
      </c>
      <c r="D58" s="120" t="s">
        <v>74</v>
      </c>
      <c r="E58" s="120" t="s">
        <v>75</v>
      </c>
      <c r="F58" s="120" t="s">
        <v>76</v>
      </c>
      <c r="G58" s="120" t="s">
        <v>77</v>
      </c>
      <c r="H58" s="120" t="s">
        <v>66</v>
      </c>
      <c r="I58" s="120" t="s">
        <v>78</v>
      </c>
      <c r="J58" s="120" t="s">
        <v>79</v>
      </c>
      <c r="K58" s="120" t="s">
        <v>80</v>
      </c>
      <c r="L58" s="120" t="s">
        <v>81</v>
      </c>
      <c r="M58" s="120" t="s">
        <v>82</v>
      </c>
      <c r="N58" s="120" t="s">
        <v>84</v>
      </c>
      <c r="O58" s="120" t="s">
        <v>83</v>
      </c>
      <c r="P58" s="137"/>
      <c r="Q58" s="138"/>
      <c r="R58" s="139"/>
      <c r="S58" s="139"/>
    </row>
    <row r="59" spans="1:19" s="20" customFormat="1" ht="49.95" customHeight="1" x14ac:dyDescent="0.5">
      <c r="A59" s="19"/>
      <c r="B59" s="94" t="s">
        <v>19</v>
      </c>
      <c r="C59" s="95"/>
      <c r="D59" s="96"/>
      <c r="E59" s="96"/>
      <c r="F59" s="96"/>
      <c r="G59" s="96"/>
      <c r="H59" s="96"/>
      <c r="I59" s="96"/>
      <c r="J59" s="96"/>
      <c r="K59" s="96"/>
      <c r="L59" s="96"/>
      <c r="M59" s="96"/>
      <c r="N59" s="96"/>
      <c r="O59" s="96"/>
      <c r="P59" s="97"/>
      <c r="Q59" s="98"/>
      <c r="R59" s="99"/>
      <c r="S59" s="99"/>
    </row>
    <row r="60" spans="1:19" s="2" customFormat="1" ht="49.95" customHeight="1" x14ac:dyDescent="0.3">
      <c r="A60" s="8"/>
      <c r="B60" s="80" t="s">
        <v>63</v>
      </c>
      <c r="C60" s="84"/>
      <c r="D60" s="81">
        <v>50</v>
      </c>
      <c r="E60" s="81">
        <v>50</v>
      </c>
      <c r="F60" s="81">
        <v>50</v>
      </c>
      <c r="G60" s="81">
        <v>50</v>
      </c>
      <c r="H60" s="81">
        <v>50</v>
      </c>
      <c r="I60" s="81">
        <v>50</v>
      </c>
      <c r="J60" s="81">
        <v>50</v>
      </c>
      <c r="K60" s="81">
        <v>50</v>
      </c>
      <c r="L60" s="81">
        <v>50</v>
      </c>
      <c r="M60" s="81">
        <v>50</v>
      </c>
      <c r="N60" s="81">
        <v>50</v>
      </c>
      <c r="O60" s="81">
        <v>50</v>
      </c>
      <c r="P60" s="50"/>
      <c r="Q60" s="39">
        <f>SUM('Channel marketing budget'!$D60:$O60)</f>
        <v>600</v>
      </c>
      <c r="R60" s="30"/>
      <c r="S60" s="30"/>
    </row>
    <row r="61" spans="1:19" s="2" customFormat="1" ht="49.95" customHeight="1" x14ac:dyDescent="0.3">
      <c r="A61" s="8"/>
      <c r="B61" s="141" t="s">
        <v>10</v>
      </c>
      <c r="C61" s="142"/>
      <c r="D61" s="143">
        <v>250</v>
      </c>
      <c r="E61" s="143">
        <v>250</v>
      </c>
      <c r="F61" s="143">
        <v>250</v>
      </c>
      <c r="G61" s="143">
        <v>250</v>
      </c>
      <c r="H61" s="143">
        <v>250</v>
      </c>
      <c r="I61" s="143">
        <v>250</v>
      </c>
      <c r="J61" s="143">
        <v>250</v>
      </c>
      <c r="K61" s="143">
        <v>250</v>
      </c>
      <c r="L61" s="143">
        <v>250</v>
      </c>
      <c r="M61" s="143">
        <v>250</v>
      </c>
      <c r="N61" s="143">
        <v>250</v>
      </c>
      <c r="O61" s="143">
        <v>250</v>
      </c>
      <c r="P61" s="144"/>
      <c r="Q61" s="145">
        <f>SUM('Channel marketing budget'!$D61:$O61)</f>
        <v>3000</v>
      </c>
      <c r="R61" s="156"/>
      <c r="S61" s="156"/>
    </row>
    <row r="62" spans="1:19" s="2" customFormat="1" ht="49.95" customHeight="1" x14ac:dyDescent="0.3">
      <c r="A62" s="8"/>
      <c r="B62" s="80" t="s">
        <v>64</v>
      </c>
      <c r="C62" s="84"/>
      <c r="D62" s="81">
        <v>600</v>
      </c>
      <c r="E62" s="81">
        <v>600</v>
      </c>
      <c r="F62" s="81">
        <v>600</v>
      </c>
      <c r="G62" s="81">
        <v>600</v>
      </c>
      <c r="H62" s="81">
        <v>600</v>
      </c>
      <c r="I62" s="81">
        <v>600</v>
      </c>
      <c r="J62" s="81">
        <v>600</v>
      </c>
      <c r="K62" s="81">
        <v>600</v>
      </c>
      <c r="L62" s="81">
        <v>600</v>
      </c>
      <c r="M62" s="81">
        <v>600</v>
      </c>
      <c r="N62" s="81">
        <v>600</v>
      </c>
      <c r="O62" s="81">
        <v>600</v>
      </c>
      <c r="P62" s="50"/>
      <c r="Q62" s="39">
        <f>SUM('Channel marketing budget'!$D62:$O62)</f>
        <v>7200</v>
      </c>
      <c r="R62" s="30"/>
      <c r="S62" s="30"/>
    </row>
    <row r="63" spans="1:19" s="3" customFormat="1" ht="49.95" customHeight="1" thickBot="1" x14ac:dyDescent="0.4">
      <c r="A63" s="9"/>
      <c r="B63" s="148" t="s">
        <v>72</v>
      </c>
      <c r="C63" s="149"/>
      <c r="D63" s="150">
        <f>SUM(D60:D62)</f>
        <v>900</v>
      </c>
      <c r="E63" s="150">
        <f t="shared" ref="E63:O63" si="18">SUM(E60:E62)</f>
        <v>900</v>
      </c>
      <c r="F63" s="150">
        <f t="shared" si="18"/>
        <v>900</v>
      </c>
      <c r="G63" s="150">
        <f t="shared" si="18"/>
        <v>900</v>
      </c>
      <c r="H63" s="150">
        <f t="shared" si="18"/>
        <v>900</v>
      </c>
      <c r="I63" s="150">
        <f t="shared" si="18"/>
        <v>900</v>
      </c>
      <c r="J63" s="150">
        <f t="shared" si="18"/>
        <v>900</v>
      </c>
      <c r="K63" s="150">
        <f t="shared" si="18"/>
        <v>900</v>
      </c>
      <c r="L63" s="150">
        <f t="shared" si="18"/>
        <v>900</v>
      </c>
      <c r="M63" s="150">
        <f t="shared" si="18"/>
        <v>900</v>
      </c>
      <c r="N63" s="150">
        <f t="shared" si="18"/>
        <v>900</v>
      </c>
      <c r="O63" s="150">
        <f t="shared" si="18"/>
        <v>900</v>
      </c>
      <c r="P63" s="154"/>
      <c r="Q63" s="145">
        <f>SUM(Q60:Q62)</f>
        <v>10800</v>
      </c>
      <c r="R63" s="155"/>
      <c r="S63" s="153"/>
    </row>
    <row r="64" spans="1:19" s="34" customFormat="1" ht="49.95" customHeight="1" thickTop="1" x14ac:dyDescent="0.4">
      <c r="A64" s="33"/>
      <c r="B64" s="132" t="s">
        <v>44</v>
      </c>
      <c r="C64" s="133" t="s">
        <v>0</v>
      </c>
      <c r="D64" s="120" t="s">
        <v>74</v>
      </c>
      <c r="E64" s="120" t="s">
        <v>75</v>
      </c>
      <c r="F64" s="120" t="s">
        <v>76</v>
      </c>
      <c r="G64" s="120" t="s">
        <v>77</v>
      </c>
      <c r="H64" s="120" t="s">
        <v>66</v>
      </c>
      <c r="I64" s="120" t="s">
        <v>78</v>
      </c>
      <c r="J64" s="120" t="s">
        <v>79</v>
      </c>
      <c r="K64" s="120" t="s">
        <v>80</v>
      </c>
      <c r="L64" s="120" t="s">
        <v>81</v>
      </c>
      <c r="M64" s="120" t="s">
        <v>82</v>
      </c>
      <c r="N64" s="120" t="s">
        <v>84</v>
      </c>
      <c r="O64" s="120" t="s">
        <v>83</v>
      </c>
      <c r="P64" s="140"/>
      <c r="Q64" s="138"/>
      <c r="R64" s="139"/>
      <c r="S64" s="139"/>
    </row>
    <row r="65" spans="1:19" ht="49.95" customHeight="1" x14ac:dyDescent="0.35">
      <c r="B65" s="94" t="s">
        <v>20</v>
      </c>
      <c r="C65" s="100"/>
      <c r="D65" s="96"/>
      <c r="E65" s="96"/>
      <c r="F65" s="96"/>
      <c r="G65" s="96"/>
      <c r="H65" s="96"/>
      <c r="I65" s="96"/>
      <c r="J65" s="96"/>
      <c r="K65" s="96"/>
      <c r="L65" s="96"/>
      <c r="M65" s="96"/>
      <c r="N65" s="96"/>
      <c r="O65" s="96"/>
      <c r="P65" s="97"/>
      <c r="Q65" s="98"/>
      <c r="R65" s="99"/>
      <c r="S65" s="99"/>
    </row>
    <row r="66" spans="1:19" ht="49.95" customHeight="1" x14ac:dyDescent="0.35">
      <c r="B66" s="80" t="s">
        <v>11</v>
      </c>
      <c r="C66" s="84"/>
      <c r="D66" s="81">
        <v>50</v>
      </c>
      <c r="E66" s="81">
        <v>50</v>
      </c>
      <c r="F66" s="81">
        <v>50</v>
      </c>
      <c r="G66" s="81">
        <v>50</v>
      </c>
      <c r="H66" s="81">
        <v>50</v>
      </c>
      <c r="I66" s="81">
        <v>50</v>
      </c>
      <c r="J66" s="81">
        <v>50</v>
      </c>
      <c r="K66" s="81">
        <v>50</v>
      </c>
      <c r="L66" s="81">
        <v>50</v>
      </c>
      <c r="M66" s="81">
        <v>50</v>
      </c>
      <c r="N66" s="81">
        <v>50</v>
      </c>
      <c r="O66" s="81">
        <v>50</v>
      </c>
      <c r="P66" s="46"/>
      <c r="Q66" s="39">
        <f>SUM('Channel marketing budget'!$D66:$O66)</f>
        <v>600</v>
      </c>
      <c r="R66" s="31"/>
      <c r="S66" s="24"/>
    </row>
    <row r="67" spans="1:19" ht="49.95" customHeight="1" x14ac:dyDescent="0.35">
      <c r="B67" s="141" t="s">
        <v>12</v>
      </c>
      <c r="C67" s="142"/>
      <c r="D67" s="143">
        <v>250</v>
      </c>
      <c r="E67" s="143">
        <v>250</v>
      </c>
      <c r="F67" s="143">
        <v>250</v>
      </c>
      <c r="G67" s="143">
        <v>250</v>
      </c>
      <c r="H67" s="143">
        <v>250</v>
      </c>
      <c r="I67" s="143">
        <v>250</v>
      </c>
      <c r="J67" s="143">
        <v>250</v>
      </c>
      <c r="K67" s="143">
        <v>250</v>
      </c>
      <c r="L67" s="143">
        <v>250</v>
      </c>
      <c r="M67" s="143">
        <v>250</v>
      </c>
      <c r="N67" s="143">
        <v>250</v>
      </c>
      <c r="O67" s="143">
        <v>250</v>
      </c>
      <c r="P67" s="144"/>
      <c r="Q67" s="145">
        <f>SUM('Channel marketing budget'!$D67:$O67)</f>
        <v>3000</v>
      </c>
      <c r="R67" s="146"/>
      <c r="S67" s="147"/>
    </row>
    <row r="68" spans="1:19" ht="49.95" customHeight="1" x14ac:dyDescent="0.35">
      <c r="B68" s="80" t="s">
        <v>65</v>
      </c>
      <c r="C68" s="84"/>
      <c r="D68" s="81">
        <v>600</v>
      </c>
      <c r="E68" s="81">
        <v>600</v>
      </c>
      <c r="F68" s="81">
        <v>600</v>
      </c>
      <c r="G68" s="81">
        <v>600</v>
      </c>
      <c r="H68" s="81">
        <v>600</v>
      </c>
      <c r="I68" s="81">
        <v>600</v>
      </c>
      <c r="J68" s="81">
        <v>600</v>
      </c>
      <c r="K68" s="81">
        <v>600</v>
      </c>
      <c r="L68" s="81">
        <v>600</v>
      </c>
      <c r="M68" s="81">
        <v>600</v>
      </c>
      <c r="N68" s="81">
        <v>600</v>
      </c>
      <c r="O68" s="81">
        <v>600</v>
      </c>
      <c r="P68" s="46"/>
      <c r="Q68" s="39">
        <f>SUM('Channel marketing budget'!$D68:$O68)</f>
        <v>7200</v>
      </c>
      <c r="R68" s="31"/>
      <c r="S68" s="24"/>
    </row>
    <row r="69" spans="1:19" ht="49.95" customHeight="1" thickBot="1" x14ac:dyDescent="0.4">
      <c r="B69" s="148" t="s">
        <v>73</v>
      </c>
      <c r="C69" s="149"/>
      <c r="D69" s="150">
        <f>SUM(D66:D68)</f>
        <v>900</v>
      </c>
      <c r="E69" s="150">
        <f t="shared" ref="E69:O69" si="19">SUM(E66:E68)</f>
        <v>900</v>
      </c>
      <c r="F69" s="150">
        <f t="shared" si="19"/>
        <v>900</v>
      </c>
      <c r="G69" s="150">
        <f t="shared" si="19"/>
        <v>900</v>
      </c>
      <c r="H69" s="150">
        <f t="shared" si="19"/>
        <v>900</v>
      </c>
      <c r="I69" s="150">
        <f t="shared" si="19"/>
        <v>900</v>
      </c>
      <c r="J69" s="150">
        <f t="shared" si="19"/>
        <v>900</v>
      </c>
      <c r="K69" s="150">
        <f t="shared" si="19"/>
        <v>900</v>
      </c>
      <c r="L69" s="150">
        <f t="shared" si="19"/>
        <v>900</v>
      </c>
      <c r="M69" s="150">
        <f t="shared" si="19"/>
        <v>900</v>
      </c>
      <c r="N69" s="150">
        <f t="shared" si="19"/>
        <v>900</v>
      </c>
      <c r="O69" s="150">
        <f t="shared" si="19"/>
        <v>900</v>
      </c>
      <c r="P69" s="151"/>
      <c r="Q69" s="145">
        <f>SUM(Q66:Q68)</f>
        <v>10800</v>
      </c>
      <c r="R69" s="152"/>
      <c r="S69" s="153"/>
    </row>
    <row r="70" spans="1:19" ht="49.95" hidden="1" customHeight="1" thickBot="1" x14ac:dyDescent="0.4">
      <c r="D70" s="57"/>
      <c r="E70" s="57"/>
      <c r="F70" s="57"/>
      <c r="G70" s="57"/>
      <c r="H70" s="57"/>
      <c r="I70" s="57"/>
      <c r="J70" s="57"/>
      <c r="K70" s="57"/>
      <c r="L70" s="57"/>
      <c r="M70" s="57"/>
      <c r="N70" s="57"/>
      <c r="O70" s="57"/>
      <c r="P70" s="58"/>
      <c r="Q70" s="59"/>
    </row>
    <row r="71" spans="1:19" s="32" customFormat="1" ht="49.95" customHeight="1" thickTop="1" x14ac:dyDescent="0.4">
      <c r="A71" s="7"/>
      <c r="B71" s="132" t="s">
        <v>21</v>
      </c>
      <c r="C71" s="188"/>
      <c r="D71" s="189">
        <f>SUM(D35,'Channel marketing budget'!$D$43,'Channel marketing budget'!$D$50,'Channel marketing budget'!$D$57,'Channel marketing budget'!$D$63,'Channel marketing budget'!$D$69)</f>
        <v>6354</v>
      </c>
      <c r="E71" s="189">
        <f>SUM('Channel marketing budget'!$E$69,'Channel marketing budget'!$E$63,'Channel marketing budget'!$E$57,'Channel marketing budget'!$E$50,'Channel marketing budget'!$E$43,E35)</f>
        <v>5785.85</v>
      </c>
      <c r="F71" s="189">
        <f>SUM('Channel marketing budget'!$F$69,'Channel marketing budget'!$F$63,'Channel marketing budget'!$F$57,'Channel marketing budget'!$F$50,'Channel marketing budget'!$F$43,F35)</f>
        <v>5834.4375</v>
      </c>
      <c r="G71" s="189">
        <f>SUM('Channel marketing budget'!$G$69,'Channel marketing budget'!$G$63,'Channel marketing budget'!$G$57,'Channel marketing budget'!$G$50,'Channel marketing budget'!$G$43,G35)</f>
        <v>5902.05</v>
      </c>
      <c r="H71" s="189">
        <f>SUM('Channel marketing budget'!$H$69,'Channel marketing budget'!$H$63,'Channel marketing budget'!$H$57,'Channel marketing budget'!$H$50,'Channel marketing budget'!$H$43,H35)</f>
        <v>5916.348</v>
      </c>
      <c r="I71" s="189">
        <f>SUM('Channel marketing budget'!$I$69,'Channel marketing budget'!$I$63,'Channel marketing budget'!$I$57,'Channel marketing budget'!$I$50,'Channel marketing budget'!$I$43,I35)</f>
        <v>5935.6875</v>
      </c>
      <c r="J71" s="189">
        <f>SUM('Channel marketing budget'!$J$69,'Channel marketing budget'!$J$63,'Channel marketing budget'!$J$57,'Channel marketing budget'!$J$50,'Channel marketing budget'!$J$43,J35)</f>
        <v>5976.9</v>
      </c>
      <c r="K71" s="189">
        <f>SUM('Channel marketing budget'!$K$69,'Channel marketing budget'!$K$63,'Channel marketing budget'!$K$57,'Channel marketing budget'!$K$50,'Channel marketing budget'!$K$43,K35)</f>
        <v>6015.84</v>
      </c>
      <c r="L71" s="189">
        <f>SUM('Channel marketing budget'!$L$69,'Channel marketing budget'!$L$63,'Channel marketing budget'!$L$57,'Channel marketing budget'!$L$50,'Channel marketing budget'!$L$43,L35)</f>
        <v>6031.8</v>
      </c>
      <c r="M71" s="189">
        <f>SUM('Channel marketing budget'!$M$69,'Channel marketing budget'!$M$63,'Channel marketing budget'!$M$57,'Channel marketing budget'!$M$50,'Channel marketing budget'!$M$43,M35)</f>
        <v>6001.8</v>
      </c>
      <c r="N71" s="189">
        <f>SUM('Channel marketing budget'!$N$69,'Channel marketing budget'!$N$63,'Channel marketing budget'!$N$57,'Channel marketing budget'!$N$50,'Channel marketing budget'!$N$43,N35)</f>
        <v>6056.8</v>
      </c>
      <c r="O71" s="189">
        <f>SUM('Channel marketing budget'!$O$69,'Channel marketing budget'!$O$63,'Channel marketing budget'!$O$57,'Channel marketing budget'!$O$50,'Channel marketing budget'!$O$43,O35)</f>
        <v>6001.8</v>
      </c>
      <c r="P71" s="60"/>
      <c r="Q71" s="190">
        <f>Q73</f>
        <v>0</v>
      </c>
      <c r="R71" s="191"/>
      <c r="S71" s="192"/>
    </row>
  </sheetData>
  <mergeCells count="11">
    <mergeCell ref="C1:O1"/>
    <mergeCell ref="R69:S69"/>
    <mergeCell ref="R71:S71"/>
    <mergeCell ref="R10:S10"/>
    <mergeCell ref="R18:S18"/>
    <mergeCell ref="R28:S28"/>
    <mergeCell ref="R35:S35"/>
    <mergeCell ref="R43:S43"/>
    <mergeCell ref="R50:S50"/>
    <mergeCell ref="R57:S57"/>
    <mergeCell ref="R63:S63"/>
  </mergeCells>
  <phoneticPr fontId="68" type="noConversion"/>
  <dataValidations count="13">
    <dataValidation allowBlank="1" showInputMessage="1" showErrorMessage="1" prompt="Enter details in Direct Marketing table starting in cell at right. Telemarketing Total for each month is auto calculated at the table-end and annual Total in cell Q18. Sparkline is updated in cell S18. Next instruction is in cell A19." sqref="A11" xr:uid="{A6152084-17A6-452A-A5F1-9493ECA1AA43}"/>
    <dataValidation allowBlank="1" showInputMessage="1" showErrorMessage="1" prompt="Rate and Months labels are in this row, from cells C3 through O3, and Total label in cell Q3." sqref="A3" xr:uid="{F2FD0E3F-B395-4013-8457-79ACB4F4DF0D}"/>
    <dataValidation allowBlank="1" showInputMessage="1" showErrorMessage="1" prompt="Create Channel Marketing Budget in this worksheet. Title of this worksheet is in cell C1. Helpful instructions are in cells in this column. Arrow down to get started. " sqref="A1" xr:uid="{4A0D7EF2-9A94-496A-9A79-E7D91AB93200}"/>
    <dataValidation allowBlank="1" showInputMessage="1" showErrorMessage="1" prompt="Anticipated Sales Total label is in cell at right. Enter Anticipated Sales for each month in cells D3 through O3. Total is auto calculated in cell Q3." sqref="A4" xr:uid="{FFC031EF-4C13-42BD-B8F1-CE9019BA1C29}"/>
    <dataValidation allowBlank="1" showInputMessage="1" showErrorMessage="1" prompt="Enter details in Internet Marketing table starting in cell at right. Internet Marketing Total for each month is auto calculated at the table-end and annual Total in cell Q28. Sparkline is updated in cell S28. Next instruction is in cell A29." sqref="A19" xr:uid="{72E79A0B-6B76-480D-9B49-69A88A7E9861}"/>
    <dataValidation allowBlank="1" showInputMessage="1" showErrorMessage="1" prompt="Enter details in Direct Mail table starting in cell at right. Direct Mail Total for each month is auto calculated at the table-end and annual Total in cell Q35. Next instruction is in cell A36." sqref="A29" xr:uid="{19EF0B1D-9711-4CB0-A593-485E116A61C2}"/>
    <dataValidation allowBlank="1" showInputMessage="1" showErrorMessage="1" prompt="Enter details in Agent and Broker table starting in cell at right. Agent and Broker Total for each month is auto calculated at the table-end and annual Total in cell Q43. Sparkline is updated in cell S43. Next instruction is in cell A44._x000a_" sqref="A36" xr:uid="{6823274B-967A-4788-ABEC-0357C4FA35FD}"/>
    <dataValidation allowBlank="1" showInputMessage="1" showErrorMessage="1" prompt="Direct Marketing Total is auto calculated in this row, from cells D31 through O31, and Annual Total in cell Q31. Sparkline is updated in cell S31." sqref="A35" xr:uid="{BF795D78-F80F-48DE-9DC5-29EA7A578F94}"/>
    <dataValidation allowBlank="1" showInputMessage="1" showErrorMessage="1" prompt="Enter details in Distributors table starting in cell at right. Distributor Total for each month is auto calculated at the table-end and annual Total in cell Q50. Sparkline is updated in cell S50. Next instruction is in cell A51." sqref="A44" xr:uid="{715B69C6-08CD-4E68-9392-4377C23D4C1B}"/>
    <dataValidation allowBlank="1" showInputMessage="1" showErrorMessage="1" prompt="Enter details in Retailers table starting in cell at right. Retailer Total for each month is auto calculated at the table-end and annual Total in cell Q57. Sparkline is updated in cell S57. Next instruction is in cell A58." sqref="A51" xr:uid="{E7ED8A39-825A-46ED-AA6B-FBF7B7D683D0}"/>
    <dataValidation allowBlank="1" showInputMessage="1" showErrorMessage="1" prompt="Enter details in Customer Acquisition &amp; Retention table starting in cell at right. CAR Total for each month is auto calculated at the table-end and annual Total in cell Q63. Sparkline is updated in cell S63. Next instruction is in cell A64." sqref="A58" xr:uid="{74378432-28A4-49EE-B9A9-852CDEF91E30}"/>
    <dataValidation allowBlank="1" showInputMessage="1" showErrorMessage="1" prompt="Enter details in Other Expenses table starting in cell at right. Other Expenses Total for each month is auto calculated at the table-end and annual Total in cell Q69. Sparkline is updated in cell S69. Next instruction is in cell A71." sqref="A64" xr:uid="{4E2AF27F-2709-45C2-859E-B0371E02796F}"/>
    <dataValidation allowBlank="1" showInputMessage="1" showErrorMessage="1" prompt="Total Marketing Budget is auto calculated for each month in this row, from cells D71 through O71, and Annual Total in cell Q71. Sparkline is auto updated in cell S71." sqref="A71" xr:uid="{F5B6D626-818A-46F3-978D-B19699C60066}"/>
  </dataValidations>
  <printOptions horizontalCentered="1"/>
  <pageMargins left="0.25" right="0.25" top="0.75" bottom="0.75" header="0.3" footer="0.3"/>
  <pageSetup scale="47" fitToHeight="0" orientation="landscape" r:id="rId1"/>
  <ignoredErrors>
    <ignoredError sqref="D4:L4" numberStoredAsText="1"/>
  </ignoredError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5" tint="0.39997558519241921"/>
          <x14:colorNegative theme="0" tint="-0.499984740745262"/>
          <x14:colorAxis rgb="FF000000"/>
          <x14:colorMarkers theme="5" tint="0.79998168889431442"/>
          <x14:colorFirst theme="5" tint="-0.249977111117893"/>
          <x14:colorLast theme="5" tint="-0.249977111117893"/>
          <x14:colorHigh theme="5" tint="-0.499984740745262"/>
          <x14:colorLow theme="5" tint="-0.499984740745262"/>
          <x14:sparklines>
            <x14:sparkline>
              <xm:f>'Channel marketing budget'!D10:O10</xm:f>
              <xm:sqref>R10</xm:sqref>
            </x14:sparkline>
            <x14:sparkline>
              <xm:f>'Channel marketing budget'!D18:O18</xm:f>
              <xm:sqref>R18</xm:sqref>
            </x14:sparkline>
            <x14:sparkline>
              <xm:f>'Channel marketing budget'!D28:O28</xm:f>
              <xm:sqref>R28</xm:sqref>
            </x14:sparkline>
            <x14:sparkline>
              <xm:f>'Channel marketing budget'!D35:O35</xm:f>
              <xm:sqref>R35</xm:sqref>
            </x14:sparkline>
            <x14:sparkline>
              <xm:f>'Channel marketing budget'!D43:O43</xm:f>
              <xm:sqref>R43</xm:sqref>
            </x14:sparkline>
            <x14:sparkline>
              <xm:f>'Channel marketing budget'!D50:O50</xm:f>
              <xm:sqref>R50</xm:sqref>
            </x14:sparkline>
            <x14:sparkline>
              <xm:f>'Channel marketing budget'!D57:O57</xm:f>
              <xm:sqref>R57</xm:sqref>
            </x14:sparkline>
            <x14:sparkline>
              <xm:f>'Channel marketing budget'!D63:O63</xm:f>
              <xm:sqref>R63</xm:sqref>
            </x14:sparkline>
            <x14:sparkline>
              <xm:f>'Channel marketing budget'!D69:O69</xm:f>
              <xm:sqref>R69</xm:sqref>
            </x14:sparkline>
            <x14:sparkline>
              <xm:f>'Channel marketing budget'!D71:O71</xm:f>
              <xm:sqref>R71</xm:sqref>
            </x14:sparkline>
          </x14:sparklines>
        </x14:sparklineGroup>
      </x14:sparklineGroups>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AB1FD441-793A-4D6D-B288-E81F5FCF9650}"/>
</file>

<file path=customXml/itemProps21.xml><?xml version="1.0" encoding="utf-8"?>
<ds:datastoreItem xmlns:ds="http://schemas.openxmlformats.org/officeDocument/2006/customXml" ds:itemID="{C9290F5D-56C4-4C0E-96B0-DAE9F59F5184}"/>
</file>

<file path=customXml/itemProps33.xml><?xml version="1.0" encoding="utf-8"?>
<ds:datastoreItem xmlns:ds="http://schemas.openxmlformats.org/officeDocument/2006/customXml" ds:itemID="{8AF3E72E-B867-49C7-98BD-A23163EDC795}"/>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TM78158741</ap:Template>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vt:i4>
      </vt:variant>
    </vt:vector>
  </ap:HeadingPairs>
  <ap:TitlesOfParts>
    <vt:vector baseType="lpstr" size="3">
      <vt:lpstr>Start</vt:lpstr>
      <vt:lpstr>Channel marketing budget</vt:lpstr>
      <vt:lpstr>'Channel marketing budget'!Print_Titles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2022-11-14T07:10:30Z</dcterms:created>
  <dcterms:modified xsi:type="dcterms:W3CDTF">2022-11-23T05:06:53Z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